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Astra 92\Astra\Dokumenty\S22\1122-07 Mikrojesle VM\Expedice mikrojesle DSP\"/>
    </mc:Choice>
  </mc:AlternateContent>
  <xr:revisionPtr revIDLastSave="0" documentId="13_ncr:1_{A8EFA295-530B-4DBE-9196-10F89B5662BD}" xr6:coauthVersionLast="47" xr6:coauthVersionMax="47" xr10:uidLastSave="{00000000-0000-0000-0000-000000000000}"/>
  <bookViews>
    <workbookView xWindow="-108" yWindow="-108" windowWidth="23256" windowHeight="12576" activeTab="2" xr2:uid="{D1A17D43-7E4B-44F9-A21C-F4E6E446A0A6}"/>
  </bookViews>
  <sheets>
    <sheet name="Parametry" sheetId="1" r:id="rId1"/>
    <sheet name="Rekapitulace" sheetId="3" r:id="rId2"/>
    <sheet name="Rozpočet" sheetId="2" r:id="rId3"/>
  </sheets>
  <definedNames>
    <definedName name="_xlnm.Print_Titles" localSheetId="2">Rozpočet!$1:$1</definedName>
    <definedName name="_xlnm.Print_Area" localSheetId="0">Parametry!$A$1:$B$35</definedName>
    <definedName name="_xlnm.Print_Area" localSheetId="1">Rekapitulace!$A$1:$C$37</definedName>
    <definedName name="_xlnm.Print_Area" localSheetId="2">Rozpočet!$A$1:$J$93</definedName>
    <definedName name="Print_Area" localSheetId="0">Parametry!$A$1:$B$35</definedName>
    <definedName name="Print_Area" localSheetId="1">Rekapitulace!$A$1:$C$37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2" i="3" l="1"/>
  <c r="C11" i="3"/>
  <c r="C10" i="3"/>
  <c r="C9" i="3"/>
  <c r="J93" i="2"/>
  <c r="I93" i="2"/>
  <c r="I91" i="2"/>
  <c r="J89" i="2"/>
  <c r="I89" i="2"/>
  <c r="H89" i="2"/>
  <c r="F89" i="2"/>
  <c r="I88" i="2"/>
  <c r="H88" i="2"/>
  <c r="F88" i="2"/>
  <c r="J88" i="2" s="1"/>
  <c r="I87" i="2"/>
  <c r="H87" i="2"/>
  <c r="J87" i="2" s="1"/>
  <c r="F87" i="2"/>
  <c r="I86" i="2"/>
  <c r="H86" i="2"/>
  <c r="F86" i="2"/>
  <c r="J86" i="2" s="1"/>
  <c r="I85" i="2"/>
  <c r="H85" i="2"/>
  <c r="H90" i="2" s="1"/>
  <c r="C36" i="3" s="1"/>
  <c r="F85" i="2"/>
  <c r="I84" i="2"/>
  <c r="H84" i="2"/>
  <c r="F84" i="2"/>
  <c r="J84" i="2" s="1"/>
  <c r="I83" i="2"/>
  <c r="H83" i="2"/>
  <c r="J83" i="2" s="1"/>
  <c r="F83" i="2"/>
  <c r="I82" i="2"/>
  <c r="H82" i="2"/>
  <c r="F82" i="2"/>
  <c r="F90" i="2" s="1"/>
  <c r="B36" i="3" s="1"/>
  <c r="I81" i="2"/>
  <c r="H81" i="2"/>
  <c r="J81" i="2" s="1"/>
  <c r="F81" i="2"/>
  <c r="J78" i="2"/>
  <c r="I78" i="2"/>
  <c r="H78" i="2"/>
  <c r="F78" i="2"/>
  <c r="I77" i="2"/>
  <c r="H77" i="2"/>
  <c r="F77" i="2"/>
  <c r="J77" i="2" s="1"/>
  <c r="J76" i="2"/>
  <c r="I76" i="2"/>
  <c r="H76" i="2"/>
  <c r="F76" i="2"/>
  <c r="I75" i="2"/>
  <c r="H75" i="2"/>
  <c r="F75" i="2"/>
  <c r="J75" i="2" s="1"/>
  <c r="I74" i="2"/>
  <c r="H74" i="2"/>
  <c r="J74" i="2" s="1"/>
  <c r="F74" i="2"/>
  <c r="I73" i="2"/>
  <c r="H73" i="2"/>
  <c r="F73" i="2"/>
  <c r="J73" i="2" s="1"/>
  <c r="I72" i="2"/>
  <c r="H72" i="2"/>
  <c r="J72" i="2" s="1"/>
  <c r="F72" i="2"/>
  <c r="I69" i="2"/>
  <c r="H69" i="2"/>
  <c r="F69" i="2"/>
  <c r="J69" i="2" s="1"/>
  <c r="I68" i="2"/>
  <c r="H68" i="2"/>
  <c r="F68" i="2"/>
  <c r="J68" i="2" s="1"/>
  <c r="I67" i="2"/>
  <c r="H67" i="2"/>
  <c r="F67" i="2"/>
  <c r="I66" i="2"/>
  <c r="H66" i="2"/>
  <c r="F66" i="2"/>
  <c r="J66" i="2" s="1"/>
  <c r="I65" i="2"/>
  <c r="H65" i="2"/>
  <c r="F65" i="2"/>
  <c r="J65" i="2" s="1"/>
  <c r="I64" i="2"/>
  <c r="H64" i="2"/>
  <c r="F64" i="2"/>
  <c r="J64" i="2" s="1"/>
  <c r="I63" i="2"/>
  <c r="H63" i="2"/>
  <c r="F63" i="2"/>
  <c r="J63" i="2" s="1"/>
  <c r="I62" i="2"/>
  <c r="H62" i="2"/>
  <c r="F62" i="2"/>
  <c r="I61" i="2"/>
  <c r="H61" i="2"/>
  <c r="F61" i="2"/>
  <c r="J61" i="2" s="1"/>
  <c r="I60" i="2"/>
  <c r="H60" i="2"/>
  <c r="F60" i="2"/>
  <c r="J60" i="2" s="1"/>
  <c r="J59" i="2"/>
  <c r="I59" i="2"/>
  <c r="H59" i="2"/>
  <c r="F59" i="2"/>
  <c r="I58" i="2"/>
  <c r="H58" i="2"/>
  <c r="F58" i="2"/>
  <c r="J58" i="2" s="1"/>
  <c r="I57" i="2"/>
  <c r="H57" i="2"/>
  <c r="F57" i="2"/>
  <c r="I56" i="2"/>
  <c r="H56" i="2"/>
  <c r="F56" i="2"/>
  <c r="J56" i="2" s="1"/>
  <c r="I55" i="2"/>
  <c r="H55" i="2"/>
  <c r="F55" i="2"/>
  <c r="J55" i="2" s="1"/>
  <c r="I54" i="2"/>
  <c r="H54" i="2"/>
  <c r="F54" i="2"/>
  <c r="I53" i="2"/>
  <c r="H53" i="2"/>
  <c r="F53" i="2"/>
  <c r="J53" i="2" s="1"/>
  <c r="I52" i="2"/>
  <c r="H52" i="2"/>
  <c r="F52" i="2"/>
  <c r="J52" i="2" s="1"/>
  <c r="I51" i="2"/>
  <c r="H51" i="2"/>
  <c r="F51" i="2"/>
  <c r="I50" i="2"/>
  <c r="H50" i="2"/>
  <c r="F50" i="2"/>
  <c r="J50" i="2" s="1"/>
  <c r="I49" i="2"/>
  <c r="H49" i="2"/>
  <c r="F49" i="2"/>
  <c r="I48" i="2"/>
  <c r="H48" i="2"/>
  <c r="F48" i="2"/>
  <c r="J48" i="2" s="1"/>
  <c r="I47" i="2"/>
  <c r="H47" i="2"/>
  <c r="F47" i="2"/>
  <c r="J47" i="2" s="1"/>
  <c r="I46" i="2"/>
  <c r="H46" i="2"/>
  <c r="F46" i="2"/>
  <c r="I45" i="2"/>
  <c r="H45" i="2"/>
  <c r="F45" i="2"/>
  <c r="J45" i="2" s="1"/>
  <c r="I44" i="2"/>
  <c r="H44" i="2"/>
  <c r="F44" i="2"/>
  <c r="J44" i="2" s="1"/>
  <c r="I43" i="2"/>
  <c r="H43" i="2"/>
  <c r="F43" i="2"/>
  <c r="I42" i="2"/>
  <c r="H42" i="2"/>
  <c r="F42" i="2"/>
  <c r="J42" i="2" s="1"/>
  <c r="I41" i="2"/>
  <c r="H41" i="2"/>
  <c r="F41" i="2"/>
  <c r="I40" i="2"/>
  <c r="H40" i="2"/>
  <c r="F40" i="2"/>
  <c r="J40" i="2" s="1"/>
  <c r="I39" i="2"/>
  <c r="H39" i="2"/>
  <c r="F39" i="2"/>
  <c r="J39" i="2" s="1"/>
  <c r="I38" i="2"/>
  <c r="H38" i="2"/>
  <c r="F38" i="2"/>
  <c r="I37" i="2"/>
  <c r="H37" i="2"/>
  <c r="F37" i="2"/>
  <c r="J37" i="2" s="1"/>
  <c r="I36" i="2"/>
  <c r="H36" i="2"/>
  <c r="F36" i="2"/>
  <c r="J36" i="2" s="1"/>
  <c r="I35" i="2"/>
  <c r="H35" i="2"/>
  <c r="F35" i="2"/>
  <c r="I34" i="2"/>
  <c r="H34" i="2"/>
  <c r="F34" i="2"/>
  <c r="J34" i="2" s="1"/>
  <c r="I33" i="2"/>
  <c r="H33" i="2"/>
  <c r="F33" i="2"/>
  <c r="M1" i="2" s="1"/>
  <c r="M2" i="2" s="1"/>
  <c r="F91" i="2" s="1"/>
  <c r="I32" i="2"/>
  <c r="H32" i="2"/>
  <c r="F32" i="2"/>
  <c r="J32" i="2" s="1"/>
  <c r="I31" i="2"/>
  <c r="H31" i="2"/>
  <c r="F31" i="2"/>
  <c r="J31" i="2" s="1"/>
  <c r="I30" i="2"/>
  <c r="H30" i="2"/>
  <c r="F30" i="2"/>
  <c r="J30" i="2" s="1"/>
  <c r="I29" i="2"/>
  <c r="H29" i="2"/>
  <c r="F29" i="2"/>
  <c r="J29" i="2" s="1"/>
  <c r="I28" i="2"/>
  <c r="H28" i="2"/>
  <c r="F28" i="2"/>
  <c r="J28" i="2" s="1"/>
  <c r="I27" i="2"/>
  <c r="H27" i="2"/>
  <c r="F27" i="2"/>
  <c r="I26" i="2"/>
  <c r="H26" i="2"/>
  <c r="F26" i="2"/>
  <c r="J26" i="2" s="1"/>
  <c r="I25" i="2"/>
  <c r="H25" i="2"/>
  <c r="F25" i="2"/>
  <c r="I24" i="2"/>
  <c r="H24" i="2"/>
  <c r="F24" i="2"/>
  <c r="J24" i="2" s="1"/>
  <c r="H21" i="2"/>
  <c r="H20" i="2"/>
  <c r="H19" i="2"/>
  <c r="H18" i="2"/>
  <c r="H16" i="2"/>
  <c r="C31" i="3" s="1"/>
  <c r="F16" i="2"/>
  <c r="B31" i="3" s="1"/>
  <c r="J15" i="2"/>
  <c r="J16" i="2" s="1"/>
  <c r="E20" i="2" s="1"/>
  <c r="I15" i="2"/>
  <c r="H15" i="2"/>
  <c r="F15" i="2"/>
  <c r="I12" i="2"/>
  <c r="H12" i="2"/>
  <c r="F12" i="2"/>
  <c r="J11" i="2"/>
  <c r="I11" i="2"/>
  <c r="H11" i="2"/>
  <c r="F11" i="2"/>
  <c r="I10" i="2"/>
  <c r="H10" i="2"/>
  <c r="F10" i="2"/>
  <c r="J10" i="2" s="1"/>
  <c r="I9" i="2"/>
  <c r="H9" i="2"/>
  <c r="J9" i="2" s="1"/>
  <c r="F9" i="2"/>
  <c r="I8" i="2"/>
  <c r="H8" i="2"/>
  <c r="F8" i="2"/>
  <c r="J8" i="2" s="1"/>
  <c r="J7" i="2"/>
  <c r="I7" i="2"/>
  <c r="H7" i="2"/>
  <c r="H13" i="2" s="1"/>
  <c r="C30" i="3" s="1"/>
  <c r="F7" i="2"/>
  <c r="I6" i="2"/>
  <c r="H6" i="2"/>
  <c r="F6" i="2"/>
  <c r="F13" i="2" s="1"/>
  <c r="B30" i="3" s="1"/>
  <c r="H4" i="2"/>
  <c r="C29" i="3" s="1"/>
  <c r="I3" i="2"/>
  <c r="H3" i="2"/>
  <c r="F3" i="2"/>
  <c r="F4" i="2" s="1"/>
  <c r="B29" i="3" s="1"/>
  <c r="H70" i="2" l="1"/>
  <c r="C34" i="3" s="1"/>
  <c r="J85" i="2"/>
  <c r="H92" i="2"/>
  <c r="J27" i="2"/>
  <c r="J35" i="2"/>
  <c r="J43" i="2"/>
  <c r="J51" i="2"/>
  <c r="H79" i="2"/>
  <c r="C35" i="3" s="1"/>
  <c r="J38" i="2"/>
  <c r="J70" i="2" s="1"/>
  <c r="J46" i="2"/>
  <c r="J54" i="2"/>
  <c r="J67" i="2"/>
  <c r="J25" i="2"/>
  <c r="J41" i="2"/>
  <c r="J49" i="2"/>
  <c r="J57" i="2"/>
  <c r="J62" i="2"/>
  <c r="J79" i="2"/>
  <c r="F79" i="2"/>
  <c r="B35" i="3" s="1"/>
  <c r="J33" i="2"/>
  <c r="F70" i="2"/>
  <c r="B34" i="3" s="1"/>
  <c r="J82" i="2"/>
  <c r="J12" i="2"/>
  <c r="I20" i="2"/>
  <c r="F20" i="2"/>
  <c r="J20" i="2" s="1"/>
  <c r="J6" i="2"/>
  <c r="J13" i="2" s="1"/>
  <c r="E19" i="2" s="1"/>
  <c r="J3" i="2"/>
  <c r="J4" i="2" s="1"/>
  <c r="E18" i="2" s="1"/>
  <c r="F92" i="2"/>
  <c r="J91" i="2"/>
  <c r="J90" i="2" l="1"/>
  <c r="J92" i="2"/>
  <c r="C6" i="3"/>
  <c r="C33" i="3"/>
  <c r="B33" i="3"/>
  <c r="C5" i="3"/>
  <c r="C8" i="3" s="1"/>
  <c r="I19" i="2"/>
  <c r="F19" i="2"/>
  <c r="J19" i="2" s="1"/>
  <c r="I18" i="2"/>
  <c r="F18" i="2"/>
  <c r="F21" i="2" l="1"/>
  <c r="J18" i="2"/>
  <c r="J21" i="2" s="1"/>
  <c r="B32" i="3" l="1"/>
  <c r="B3" i="3"/>
  <c r="B4" i="3" l="1"/>
  <c r="B7" i="3" s="1"/>
  <c r="C4" i="3"/>
  <c r="C7" i="3" s="1"/>
  <c r="C12" i="3" s="1"/>
  <c r="C15" i="3" l="1"/>
  <c r="B12" i="3"/>
  <c r="C19" i="3"/>
  <c r="C20" i="3"/>
  <c r="C14" i="3" l="1"/>
  <c r="C13" i="3"/>
  <c r="C21" i="3"/>
  <c r="C16" i="3" l="1"/>
  <c r="C22" i="3" s="1"/>
  <c r="C24" i="3" s="1"/>
  <c r="C27" i="3" l="1"/>
  <c r="C26" i="3"/>
</calcChain>
</file>

<file path=xl/sharedStrings.xml><?xml version="1.0" encoding="utf-8"?>
<sst xmlns="http://schemas.openxmlformats.org/spreadsheetml/2006/main" count="394" uniqueCount="258">
  <si>
    <t>Název</t>
  </si>
  <si>
    <t>Hodnota</t>
  </si>
  <si>
    <t>Nadpis rekapitulace</t>
  </si>
  <si>
    <t>Seznam prací a dodávek elektrotechnických zařízení</t>
  </si>
  <si>
    <t>Akce</t>
  </si>
  <si>
    <t>Projekt</t>
  </si>
  <si>
    <t>Silnopropudá elektrotechnika</t>
  </si>
  <si>
    <t>Investor</t>
  </si>
  <si>
    <t>Město Valašské Meziříčí</t>
  </si>
  <si>
    <t>Z. č.</t>
  </si>
  <si>
    <t>1122-07</t>
  </si>
  <si>
    <t>A. č.</t>
  </si>
  <si>
    <t>E04</t>
  </si>
  <si>
    <t>Smlouva</t>
  </si>
  <si>
    <t/>
  </si>
  <si>
    <t>Vypracoval</t>
  </si>
  <si>
    <t>Ing. Šulák</t>
  </si>
  <si>
    <t>Kontroloval</t>
  </si>
  <si>
    <t>Datum</t>
  </si>
  <si>
    <t>26.11.2022</t>
  </si>
  <si>
    <t>Zpracovatel</t>
  </si>
  <si>
    <t>Ing. Bohuslav Šulák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</si>
  <si>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</si>
  <si>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</si>
  <si>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</si>
  <si>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</si>
  <si>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</si>
  <si>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</si>
  <si>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</si>
  <si>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</si>
  <si>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</si>
  <si>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</si>
  <si>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</si>
  <si>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</si>
  <si>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</si>
  <si>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</si>
  <si>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</si>
  <si>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3,25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</si>
  <si>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</si>
  <si>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</si>
  <si>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</si>
  <si>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</si>
  <si>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</si>
  <si>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</si>
  <si>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</si>
  <si>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</si>
  <si>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</si>
  <si>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</si>
  <si>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</si>
  <si>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</si>
  <si>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 1</t>
  </si>
  <si>
    <t>Procento PM % 2</t>
  </si>
  <si>
    <t>Procento PM % 3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</si>
  <si>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</si>
  <si>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</si>
  <si>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</si>
  <si>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</si>
  <si>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</si>
  <si>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</si>
  <si>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</si>
  <si>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</si>
  <si>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</si>
  <si>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Doplnění rozvaděče R</t>
  </si>
  <si>
    <t>1</t>
  </si>
  <si>
    <t>B20/3 Jistič char. B, 3-pólový, Icn=6kA, In=20A</t>
  </si>
  <si>
    <t>ks</t>
  </si>
  <si>
    <t>Doplnění rozvaděče R - celkem</t>
  </si>
  <si>
    <t>Rozvaděč RP</t>
  </si>
  <si>
    <t>2</t>
  </si>
  <si>
    <t>Rozvodnice POD omítku, bílé dveře, N/PE svorkovnice, IP30</t>
  </si>
  <si>
    <t>3</t>
  </si>
  <si>
    <t>Svodič přepětí SPD typ 2., vhodné pro 3-fázový systém TN-S, 160 kA (8/20)</t>
  </si>
  <si>
    <t>4</t>
  </si>
  <si>
    <t>10/1N/C/003-A Chránič s nadpr.ochr Ir=250A+puls.SS,A,1+N,char.C, Idn=0.03A, In=10A</t>
  </si>
  <si>
    <t>5</t>
  </si>
  <si>
    <t>16/1N/B/003-A Chránič s nadpr.ochr Ir=250A+puls.SS,A,1+N,char.B, Idn=0.03A, In=16A</t>
  </si>
  <si>
    <t>6</t>
  </si>
  <si>
    <t>B6/1 Jistič char B, 1-pólový, Icn=10kA, In=6A</t>
  </si>
  <si>
    <t>7</t>
  </si>
  <si>
    <t>Z-GV-16/3P+3N-6TE Propojovací lišta 1m, 3x(1+Npól), In=80A, 16mm2</t>
  </si>
  <si>
    <t>8</t>
  </si>
  <si>
    <t>Montáž napájecího zdroje pro domácí telefon</t>
  </si>
  <si>
    <t>Rozvaděč RP - celkem</t>
  </si>
  <si>
    <t>Domácí telefon</t>
  </si>
  <si>
    <t>9</t>
  </si>
  <si>
    <t>Sada domácího telefonu pro dvojvodičové zapojení (elektrický vrátný - 1. tlačítko, přístroj domácího telefonu pro nástěnnou montáž, elektrický zámek, napájecí zdroj na DIN lištu) - dodávka, montáž a oživení systému</t>
  </si>
  <si>
    <t>Domácí telefon - celkem</t>
  </si>
  <si>
    <t>Dodávky</t>
  </si>
  <si>
    <t>10</t>
  </si>
  <si>
    <t>Doplnění rozvaděče RP-G</t>
  </si>
  <si>
    <t>11</t>
  </si>
  <si>
    <t>Rozvaděč RP1.1</t>
  </si>
  <si>
    <t>12</t>
  </si>
  <si>
    <t>Dodávky - celkem</t>
  </si>
  <si>
    <t>Elektromontáže</t>
  </si>
  <si>
    <t>Silnoproudá elektrotechnika</t>
  </si>
  <si>
    <t>13</t>
  </si>
  <si>
    <t>Montáž plastových skříní do 10 kg</t>
  </si>
  <si>
    <t>14</t>
  </si>
  <si>
    <t>"A" Svítidlo LED panelové vestavné M600, 1x45W, 4275 lm, Ra80, 4000K, IP20</t>
  </si>
  <si>
    <t xml:space="preserve">"B" Svítidlo LED kruhové vestavné D230, 1x30W, 2200 lm, Ra80, 4000K, IP20	</t>
  </si>
  <si>
    <t>16</t>
  </si>
  <si>
    <t>"C" Svítidlo LED venkovní nástěnné se snímačem pohybu, 1x12W, 1200 lm, Ra80, 4000K, IP44</t>
  </si>
  <si>
    <t>17</t>
  </si>
  <si>
    <t>18</t>
  </si>
  <si>
    <t>19</t>
  </si>
  <si>
    <t>Elektrický přímotopný konvektor s vestavěným termostatem, 2000W / 230V, b. bílá, IP24</t>
  </si>
  <si>
    <t>20</t>
  </si>
  <si>
    <t>Elektrický topný žebřík vyklenutý do mírného oblouku, 900W / 230V, b. bílá, IP65</t>
  </si>
  <si>
    <t>Zásuvkový termostat 230V / 16A</t>
  </si>
  <si>
    <t>22</t>
  </si>
  <si>
    <t>Přístroj spínače jednopólového (bezšroubové svorky); řazení 1, 1So</t>
  </si>
  <si>
    <t>23</t>
  </si>
  <si>
    <t>Přístroj přepínače střídavého dvojitého; řazení 6+6 (6+1)</t>
  </si>
  <si>
    <t>24</t>
  </si>
  <si>
    <t>Kryt spínače kolébkového; b. bílá</t>
  </si>
  <si>
    <t>25</t>
  </si>
  <si>
    <t>26</t>
  </si>
  <si>
    <t>Zásuvka jednonásobná (bezšroubové svorky), s ochranným kolíkem, s clonkami; řazení 2P+PE;  b. bílá</t>
  </si>
  <si>
    <t>27</t>
  </si>
  <si>
    <t>Svorkovnice pětipólová, s krytem, pro pohyblivý vývod 5x 2,5 mm2 Cu, pro pevný přívod 5x 4 mm2 Cu; b. bílá</t>
  </si>
  <si>
    <t>28</t>
  </si>
  <si>
    <t>Rámeček pro elektroinstalační přístroje, jednonásobný; b. bílá</t>
  </si>
  <si>
    <t>29</t>
  </si>
  <si>
    <t>Rámeček pro elektroinstalační přístroje, dvojnásobný; b. bílá</t>
  </si>
  <si>
    <t>30</t>
  </si>
  <si>
    <t>Rámeček pro elektroinstalační přístroje, trojnásobný; b. bílá</t>
  </si>
  <si>
    <t>31</t>
  </si>
  <si>
    <t>Přepínač střídavý IP44, zapuštěná montáž; řazení 6 (1); b. bílá</t>
  </si>
  <si>
    <t>32</t>
  </si>
  <si>
    <t>33</t>
  </si>
  <si>
    <t>Zásuvka jednonásobná IP44, s ochranným kolíkem, s clonkami, s víčkem, bezšroubové svorky, zapuštěná montáž; řazení 2P+PE; b. bílá</t>
  </si>
  <si>
    <t>34</t>
  </si>
  <si>
    <t>Snímač pohybu s kuželovou charakteristikou, povrchová montáž na strop; relé, b. bílá, IP43</t>
  </si>
  <si>
    <t>35</t>
  </si>
  <si>
    <t>Krabice přístrojová D68</t>
  </si>
  <si>
    <t>36</t>
  </si>
  <si>
    <t>Krabice odbočná plastová, 5-ti pólová svork. IP 54,12 otv.</t>
  </si>
  <si>
    <t>37</t>
  </si>
  <si>
    <t>Krabicová svorka 3 × 0,5 - 2,5 mm2</t>
  </si>
  <si>
    <t>38</t>
  </si>
  <si>
    <t>Krabicová svorka 4 × 0,5 - 2,5 mm2</t>
  </si>
  <si>
    <t>39</t>
  </si>
  <si>
    <t>Bezšroubová svorka 3x0,8-4 lanko</t>
  </si>
  <si>
    <t>40</t>
  </si>
  <si>
    <t>Svorka uzemňovací - univerzální</t>
  </si>
  <si>
    <t>41</t>
  </si>
  <si>
    <t>Svorka uzemňovací -  na potrubí</t>
  </si>
  <si>
    <t>42</t>
  </si>
  <si>
    <t>Cu pásek 20x500x0,5mm</t>
  </si>
  <si>
    <t>43</t>
  </si>
  <si>
    <t>Vodič jednožilový, izolace PVC H07V-K 4 zž</t>
  </si>
  <si>
    <t>m</t>
  </si>
  <si>
    <t>44</t>
  </si>
  <si>
    <t>Vodič jednožilový, izolace PVC H07V-K 6 zž</t>
  </si>
  <si>
    <t>45</t>
  </si>
  <si>
    <t>Kabel silový, izolace PVC, CYKY-O Dca 3x1.5, třída reakce na oheň Dca</t>
  </si>
  <si>
    <t>46</t>
  </si>
  <si>
    <t>Kabel silový, izolace PVC, CYKY-J Dca 3x1.5 , třída reakce na ohn Dca</t>
  </si>
  <si>
    <t>47</t>
  </si>
  <si>
    <t>Kabel silový, izolace PVC, CYKY-J Dca 3x2.5 , třída reakce na ohn Dca</t>
  </si>
  <si>
    <t>48</t>
  </si>
  <si>
    <t>Kabel silový, izolace PVC, CYKY-J Dca 5x4 , třída reakce na ohn Dca</t>
  </si>
  <si>
    <t>49</t>
  </si>
  <si>
    <t>50</t>
  </si>
  <si>
    <t>Kabel UTP cat.6</t>
  </si>
  <si>
    <t>51</t>
  </si>
  <si>
    <t>Svazková příchytka na kabely  "M"15 vč. kotvy</t>
  </si>
  <si>
    <t>52</t>
  </si>
  <si>
    <t>Ukončení kabelu do 4x10 mm2</t>
  </si>
  <si>
    <t>53</t>
  </si>
  <si>
    <t>Ukončení kabelu do 5x4 mm2</t>
  </si>
  <si>
    <t>54</t>
  </si>
  <si>
    <t>Ukončení vodičů v rozvaděčích do 6 mm2</t>
  </si>
  <si>
    <t>55</t>
  </si>
  <si>
    <t>Vodič AlMgSi Rd 8 polotvrdý</t>
  </si>
  <si>
    <t>56</t>
  </si>
  <si>
    <t>Svorka uzemňovací připojovací</t>
  </si>
  <si>
    <t>57</t>
  </si>
  <si>
    <t>Svorka uzemňovací křížová</t>
  </si>
  <si>
    <t>58</t>
  </si>
  <si>
    <t>Výstražná tabulka</t>
  </si>
  <si>
    <t>59</t>
  </si>
  <si>
    <t>Tvarování mont.dílu</t>
  </si>
  <si>
    <t>Silnoproudá elektrotechnika - celkem</t>
  </si>
  <si>
    <t>Drobné stavební práce</t>
  </si>
  <si>
    <t>60</t>
  </si>
  <si>
    <t>Vysekání kapes ve zdivu cihelném pro krabice 50x50x50 mm</t>
  </si>
  <si>
    <t>61</t>
  </si>
  <si>
    <t>Vysakání kapes ve zdivu cihelném pro rozvaděče</t>
  </si>
  <si>
    <t>62</t>
  </si>
  <si>
    <t>Vybourání otvoru ve zdivu cihelném do průměru 60mm - stena do 300mm</t>
  </si>
  <si>
    <t>63</t>
  </si>
  <si>
    <t>Vysekání rýh ve zdivu cihelném, hloubka do 30mm, šíře 30 mm</t>
  </si>
  <si>
    <t>64</t>
  </si>
  <si>
    <t>Vysekání rýh ve zdivu cihelném, hloubka do 30mm, šíře 70 mm</t>
  </si>
  <si>
    <t>65</t>
  </si>
  <si>
    <t>Vysekání rýh ve zdivu cihelném, hloubka do 50mm, šíře 100 mm</t>
  </si>
  <si>
    <t>66</t>
  </si>
  <si>
    <t>Hrubá výplň rýh maltou jakékoliv šíře</t>
  </si>
  <si>
    <t>m2</t>
  </si>
  <si>
    <t>Drobné stavební práce - celkem</t>
  </si>
  <si>
    <t>Hodinové zúčtovací sazby</t>
  </si>
  <si>
    <t>67</t>
  </si>
  <si>
    <t>Úprava a doplnění stávajícího rozvaděče</t>
  </si>
  <si>
    <t>hod</t>
  </si>
  <si>
    <t>68</t>
  </si>
  <si>
    <t>Napojení na stávající zařízení</t>
  </si>
  <si>
    <t>69</t>
  </si>
  <si>
    <t>Zaučení obsluhy</t>
  </si>
  <si>
    <t>70</t>
  </si>
  <si>
    <t>Zabezpečení pracoviště</t>
  </si>
  <si>
    <t>71</t>
  </si>
  <si>
    <t>Koordinace postupů prací s ostatními profesemi</t>
  </si>
  <si>
    <t>72</t>
  </si>
  <si>
    <t>Provedení revizních zkoušek - revizni technik</t>
  </si>
  <si>
    <t>73</t>
  </si>
  <si>
    <t>Spolupráce s revizním technikem</t>
  </si>
  <si>
    <t>74</t>
  </si>
  <si>
    <t>Dokumentace pro provedení stavby a skutečného provedení stavby</t>
  </si>
  <si>
    <t>75</t>
  </si>
  <si>
    <t>Zajištění vydání odborného a závazného stanoviska od organizace státního odborného dozoru (TIČR)</t>
  </si>
  <si>
    <t>Hodinové zúčtovací sazby - celkem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</si>
  <si>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</si>
  <si>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</si>
  <si>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</si>
  <si>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</si>
  <si>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</si>
  <si>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</si>
  <si>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</si>
  <si>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</si>
  <si>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</si>
  <si>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</si>
  <si>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</si>
  <si>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</si>
  <si>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</si>
  <si>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</si>
  <si>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</si>
  <si>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</si>
  <si>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</si>
  <si>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</si>
  <si>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</si>
  <si>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</si>
  <si>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3,25%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</si>
  <si>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</si>
  <si>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</si>
  <si>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</si>
  <si>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</si>
  <si>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Roční nárůst cen 0,00%</t>
  </si>
  <si>
    <t>Součty odstavců</t>
  </si>
  <si>
    <t xml:space="preserve">  Silnoproudá elektrotechnika</t>
  </si>
  <si>
    <t xml:space="preserve">  Drobné stavební práce</t>
  </si>
  <si>
    <t xml:space="preserve">  Hodinové zúčtovací sazby</t>
  </si>
  <si>
    <t>Stavební úpravy objektu ZŠ Masarykova, Masarykova 291, 756 01 Valašské Meziříčí</t>
  </si>
  <si>
    <t>Autonomní hlásič vývinu kouře s optickou a akustickou signalizací detekce doutnajícího, nebo otevřeného ohně vč. akumulátorové baterie se signalizací stavu; b. bílá</t>
  </si>
  <si>
    <t>Kryt spínače kolébkového, dělený; b. bílá</t>
  </si>
  <si>
    <t>Přepínač střídavý dvojitý IP44, zapuštěná montáž; řazení 6+6 (6+1); b. bílá</t>
  </si>
  <si>
    <t>Kabel stíněný JYTY-J 4x1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</si>
</sst>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charset val="238"/>
      <scheme val="minor"/>
    </font>
    <font>
      <sz val="9"/>
      <color rgb="FF000000"/>
      <name val="A_x0019__x0019_蚢樨쵰ʾ☸¹_x0008_"/>
      <charset val="238"/>
    </font>
    <font>
      <b/>
      <sz val="11"/>
      <color rgb="FF000000"/>
      <name val="A_x0019__x0019_蚢樨쵰ʾ☸¹_x0008_"/>
      <charset val="238"/>
    </font>
    <font>
      <b/>
      <sz val="10"/>
      <color rgb="FF000000"/>
      <name val="A_x0019__x0019_蚢樨쵰ʾ☸¹_x0008_"/>
      <charset val="238"/>
    </font>
    <font>
      <b/>
      <sz val="9"/>
      <color rgb="FF000000"/>
      <name val="A_x0019__x0019_蚢樨쵰ʾ☸¹_x0008_"/>
      <charset val="238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0" fillId="0" borderId="0" xfId="0" applyNumberFormat="1"/>
    <xf numFmtId="0" fontId="0" fillId="0" borderId="1" xfId="0" applyBorder="1"/>
    <xf numFmtId="4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AC6099-BA6C-49A2-BC11-7B3EEC412703}">
  <dimension ref="A1:C35"/>
  <sheetViews>
    <sheetView zoomScaleNormal="100" workbookViewId="0">
      <selection activeCell="B6" sqref="B6"/>
    </sheetView>
  </sheetViews>
  <sheetFormatPr defaultRowHeight="14.4"/>
  <cols>
    <col min="1" max="1" width="26.33203125" style="1" bestFit="1" customWidth="1"/>
    <col min="2" max="2" width="74.44140625" style="1" bestFit="1" customWidth="1"/>
    <col min="4" max="4" width="0" hidden="1" customWidth="1"/>
  </cols>
  <sheetData>
    <row r="1" spans="1:3">
      <c r="A1" s="4" t="s">
        <v>0</v>
      </c>
      <c r="B1" s="4" t="s">
        <v>1</v>
      </c>
      <c r="C1" s="2"/>
    </row>
    <row r="2" spans="1:3">
      <c r="A2" s="4" t="s">
        <v>2</v>
      </c>
      <c r="B2" s="5" t="s">
        <v>3</v>
      </c>
      <c r="C2" s="2"/>
    </row>
    <row r="3" spans="1:3">
      <c r="A3" s="4" t="s">
        <v>4</v>
      </c>
      <c r="B3" s="6" t="s">
        <v>253</v>
      </c>
      <c r="C3" s="2"/>
    </row>
    <row r="4" spans="1:3">
      <c r="A4" s="4" t="s">
        <v>5</v>
      </c>
      <c r="B4" s="6" t="s">
        <v>6</v>
      </c>
      <c r="C4" s="2"/>
    </row>
    <row r="5" spans="1:3">
      <c r="A5" s="4" t="s">
        <v>7</v>
      </c>
      <c r="B5" s="6" t="s">
        <v>8</v>
      </c>
      <c r="C5" s="2"/>
    </row>
    <row r="6" spans="1:3">
      <c r="A6" s="4" t="s">
        <v>9</v>
      </c>
      <c r="B6" s="6" t="s">
        <v>10</v>
      </c>
      <c r="C6" s="2"/>
    </row>
    <row r="7" spans="1:3">
      <c r="A7" s="4" t="s">
        <v>11</v>
      </c>
      <c r="B7" s="6" t="s">
        <v>12</v>
      </c>
      <c r="C7" s="2"/>
    </row>
    <row r="8" spans="1:3">
      <c r="A8" s="4" t="s">
        <v>13</v>
      </c>
      <c r="B8" s="6" t="s">
        <v>14</v>
      </c>
      <c r="C8" s="2"/>
    </row>
    <row r="9" spans="1:3">
      <c r="A9" s="4" t="s">
        <v>15</v>
      </c>
      <c r="B9" s="6" t="s">
        <v>16</v>
      </c>
      <c r="C9" s="2"/>
    </row>
    <row r="10" spans="1:3">
      <c r="A10" s="4" t="s">
        <v>17</v>
      </c>
      <c r="B10" s="6" t="s">
        <v>16</v>
      </c>
      <c r="C10" s="2"/>
    </row>
    <row r="11" spans="1:3">
      <c r="A11" s="4" t="s">
        <v>18</v>
      </c>
      <c r="B11" s="6" t="s">
        <v>19</v>
      </c>
      <c r="C11" s="2"/>
    </row>
    <row r="12" spans="1:3">
      <c r="A12" s="4" t="s">
        <v>20</v>
      </c>
      <c r="B12" s="6" t="s">
        <v>21</v>
      </c>
      <c r="C12" s="2"/>
    </row>
    <row r="13" spans="1:3">
      <c r="A13" s="4" t="s">
        <v>22</v>
      </c>
      <c r="B13" s="6" t="s">
        <v>14</v>
      </c>
      <c r="C13" s="2"/>
    </row>
    <row r="14" spans="1:3">
      <c r="A14" s="4" t="s">
        <v>23</v>
      </c>
      <c r="B14" s="6" t="s">
        <v>24</v>
      </c>
      <c r="C14" s="2"/>
    </row>
    <row r="15" spans="1:3">
      <c r="A15" s="4" t="s">
        <v>14</v>
      </c>
      <c r="B15" s="7" t="s">
        <v>14</v>
      </c>
      <c r="C15" s="2"/>
    </row>
    <row r="16" spans="1:3">
      <c r="A16" s="4" t="s">
        <v>25</v>
      </c>
      <c r="B16" s="8" t="s">
        <v>26</v>
      </c>
      <c r="C16" s="2"/>
    </row>
    <row r="17" spans="1:3">
      <c r="A17" s="4" t="s">
        <v>27</v>
      </c>
      <c r="B17" s="8" t="s">
        <v>28</v>
      </c>
      <c r="C17" s="2"/>
    </row>
    <row r="18" spans="1:3">
      <c r="A18" s="4" t="s">
        <v>29</v>
      </c>
      <c r="B18" s="8" t="s">
        <v>30</v>
      </c>
      <c r="C18" s="2"/>
    </row>
    <row r="19" spans="1:3">
      <c r="A19" s="4" t="s">
        <v>31</v>
      </c>
      <c r="B19" s="8" t="s">
        <v>32</v>
      </c>
      <c r="C19" s="2"/>
    </row>
    <row r="20" spans="1:3">
      <c r="A20" s="4" t="s">
        <v>33</v>
      </c>
      <c r="B20" s="8" t="s">
        <v>32</v>
      </c>
      <c r="C20" s="2"/>
    </row>
    <row r="21" spans="1:3">
      <c r="A21" s="4" t="s">
        <v>34</v>
      </c>
      <c r="B21" s="8" t="s">
        <v>32</v>
      </c>
      <c r="C21" s="2"/>
    </row>
    <row r="22" spans="1:3">
      <c r="A22" s="4" t="s">
        <v>35</v>
      </c>
      <c r="B22" s="8" t="s">
        <v>32</v>
      </c>
      <c r="C22" s="2"/>
    </row>
    <row r="23" spans="1:3">
      <c r="A23" s="4" t="s">
        <v>36</v>
      </c>
      <c r="B23" s="8" t="s">
        <v>37</v>
      </c>
      <c r="C23" s="2"/>
    </row>
    <row r="24" spans="1:3">
      <c r="A24" s="4" t="s">
        <v>38</v>
      </c>
      <c r="B24" s="8" t="s">
        <v>32</v>
      </c>
      <c r="C24" s="2"/>
    </row>
    <row r="25" spans="1:3">
      <c r="A25" s="4" t="s">
        <v>39</v>
      </c>
      <c r="B25" s="8" t="s">
        <v>32</v>
      </c>
      <c r="C25" s="2"/>
    </row>
    <row r="26" spans="1:3">
      <c r="A26" s="4" t="s">
        <v>40</v>
      </c>
      <c r="B26" s="8" t="s">
        <v>41</v>
      </c>
      <c r="C26" s="2"/>
    </row>
    <row r="27" spans="1:3">
      <c r="A27" s="4" t="s">
        <v>42</v>
      </c>
      <c r="B27" s="8" t="s">
        <v>32</v>
      </c>
      <c r="C27" s="2"/>
    </row>
    <row r="28" spans="1:3">
      <c r="A28" s="4" t="s">
        <v>43</v>
      </c>
      <c r="B28" s="8" t="s">
        <v>32</v>
      </c>
      <c r="C28" s="2"/>
    </row>
    <row r="29" spans="1:3">
      <c r="A29" s="4" t="s">
        <v>44</v>
      </c>
      <c r="B29" s="8" t="s">
        <v>32</v>
      </c>
      <c r="C29" s="2"/>
    </row>
    <row r="30" spans="1:3">
      <c r="A30" s="4" t="s">
        <v>45</v>
      </c>
      <c r="B30" s="8" t="s">
        <v>32</v>
      </c>
      <c r="C30" s="2"/>
    </row>
    <row r="31" spans="1:3" ht="24">
      <c r="A31" s="9" t="s">
        <v>46</v>
      </c>
      <c r="B31" s="8" t="s">
        <v>47</v>
      </c>
      <c r="C31" s="2"/>
    </row>
    <row r="32" spans="1:3">
      <c r="A32" s="4" t="s">
        <v>48</v>
      </c>
      <c r="B32" s="8" t="s">
        <v>49</v>
      </c>
      <c r="C32" s="2"/>
    </row>
    <row r="33" spans="1:2">
      <c r="A33" s="1" t="s">
        <v>50</v>
      </c>
      <c r="B33" s="1">
        <v>5</v>
      </c>
    </row>
    <row r="34" spans="1:2">
      <c r="A34" s="1" t="s">
        <v>51</v>
      </c>
      <c r="B34" s="1">
        <v>6</v>
      </c>
    </row>
    <row r="35" spans="1:2">
      <c r="A35" s="1" t="s">
        <v>52</v>
      </c>
      <c r="B35" s="1">
        <v>0</v>
      </c>
    </row>
  </sheetData>
  <pageMargins left="0.7" right="0.7" top="0.78740157499999996" bottom="0.78740157499999996" header="0.3" footer="0.3"/>
  <pageSetup paperSize="9" scale="85" orientation="portrait" r:id="rId1"/>
  <headerFooter>
    <oddHeader>&amp;CE04 - výkaz výměr</oddHeader>
    <oddFooter>&amp;C&amp;P&amp;R11/2022</oddFooter>
  </headerFooter>
  <colBreaks count="1" manualBreakCount="1">
    <brk id="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EDE728-75B1-4475-A7DD-089C0565DC15}">
  <dimension ref="A1:D37"/>
  <sheetViews>
    <sheetView view="pageLayout" topLeftCell="A11" zoomScaleNormal="100" workbookViewId="0">
      <selection activeCell="E17" sqref="E17"/>
    </sheetView>
  </sheetViews>
  <sheetFormatPr defaultRowHeight="14.4"/>
  <cols>
    <col min="1" max="1" width="37.109375" style="1" bestFit="1" customWidth="1"/>
    <col min="2" max="2" width="8.21875" style="3" bestFit="1" customWidth="1"/>
    <col min="3" max="3" width="11" style="3" bestFit="1" customWidth="1"/>
    <col min="6" max="6" width="0" hidden="1" customWidth="1"/>
  </cols>
  <sheetData>
    <row r="1" spans="1:4">
      <c r="A1" s="4" t="s">
        <v>0</v>
      </c>
      <c r="B1" s="10" t="s">
        <v>225</v>
      </c>
      <c r="C1" s="10" t="s">
        <v>226</v>
      </c>
      <c r="D1" s="2"/>
    </row>
    <row r="2" spans="1:4">
      <c r="A2" s="6" t="s">
        <v>227</v>
      </c>
      <c r="B2" s="13"/>
      <c r="C2" s="13"/>
      <c r="D2" s="2"/>
    </row>
    <row r="3" spans="1:4">
      <c r="A3" s="7" t="s">
        <v>228</v>
      </c>
      <c r="B3" s="12">
        <f>(Rozpočet!F21)</f>
        <v>0</v>
      </c>
      <c r="C3" s="12"/>
      <c r="D3" s="2"/>
    </row>
    <row r="4" spans="1:4">
      <c r="A4" s="7" t="s">
        <v>229</v>
      </c>
      <c r="B4" s="12">
        <f>B3 * Parametry!B16 / 100</f>
        <v>0</v>
      </c>
      <c r="C4" s="12">
        <f>B3 * Parametry!B17 / 100</f>
        <v>0</v>
      </c>
      <c r="D4" s="2"/>
    </row>
    <row r="5" spans="1:4">
      <c r="A5" s="7" t="s">
        <v>230</v>
      </c>
      <c r="B5" s="12"/>
      <c r="C5" s="12">
        <f>(Rozpočet!F92) + 0</f>
        <v>0</v>
      </c>
      <c r="D5" s="2"/>
    </row>
    <row r="6" spans="1:4">
      <c r="A6" s="7" t="s">
        <v>231</v>
      </c>
      <c r="B6" s="12"/>
      <c r="C6" s="12">
        <f>(Rozpočet!H21) + (Rozpočet!H92) + 0</f>
        <v>0</v>
      </c>
      <c r="D6" s="2"/>
    </row>
    <row r="7" spans="1:4">
      <c r="A7" s="8" t="s">
        <v>232</v>
      </c>
      <c r="B7" s="14">
        <f>B3 + B4</f>
        <v>0</v>
      </c>
      <c r="C7" s="14">
        <f>C3 + C4 + C5 + C6</f>
        <v>0</v>
      </c>
      <c r="D7" s="2"/>
    </row>
    <row r="8" spans="1:4">
      <c r="A8" s="7" t="s">
        <v>233</v>
      </c>
      <c r="B8" s="12"/>
      <c r="C8" s="12">
        <f>(C5 + C6) * Parametry!B18 / 100</f>
        <v>0</v>
      </c>
      <c r="D8" s="2"/>
    </row>
    <row r="9" spans="1:4">
      <c r="A9" s="7" t="s">
        <v>234</v>
      </c>
      <c r="B9" s="12"/>
      <c r="C9" s="12">
        <f>0 + 0</f>
        <v>0</v>
      </c>
      <c r="D9" s="2"/>
    </row>
    <row r="10" spans="1:4">
      <c r="A10" s="7" t="s">
        <v>235</v>
      </c>
      <c r="B10" s="12"/>
      <c r="C10" s="12">
        <f>0 + 0</f>
        <v>0</v>
      </c>
      <c r="D10" s="2"/>
    </row>
    <row r="11" spans="1:4">
      <c r="A11" s="7" t="s">
        <v>236</v>
      </c>
      <c r="B11" s="12"/>
      <c r="C11" s="12">
        <f>(C9 + C10) * Parametry!B19 / 100</f>
        <v>0</v>
      </c>
      <c r="D11" s="2"/>
    </row>
    <row r="12" spans="1:4">
      <c r="A12" s="8" t="s">
        <v>237</v>
      </c>
      <c r="B12" s="14">
        <f>B7</f>
        <v>0</v>
      </c>
      <c r="C12" s="14">
        <f>C7 + C8 + C9 + C10 + C11</f>
        <v>0</v>
      </c>
      <c r="D12" s="2"/>
    </row>
    <row r="13" spans="1:4">
      <c r="A13" s="7" t="s">
        <v>238</v>
      </c>
      <c r="B13" s="12"/>
      <c r="C13" s="12">
        <f>(B12 + C12) * Parametry!B20 / 100</f>
        <v>0</v>
      </c>
      <c r="D13" s="2"/>
    </row>
    <row r="14" spans="1:4">
      <c r="A14" s="7" t="s">
        <v>239</v>
      </c>
      <c r="B14" s="12"/>
      <c r="C14" s="12">
        <f>(B12 + C12) * Parametry!B21 / 100</f>
        <v>0</v>
      </c>
      <c r="D14" s="2"/>
    </row>
    <row r="15" spans="1:4">
      <c r="A15" s="7" t="s">
        <v>240</v>
      </c>
      <c r="B15" s="12"/>
      <c r="C15" s="12">
        <f>(B7 + C7) * Parametry!B22 / 100</f>
        <v>0</v>
      </c>
      <c r="D15" s="2"/>
    </row>
    <row r="16" spans="1:4">
      <c r="A16" s="6" t="s">
        <v>241</v>
      </c>
      <c r="B16" s="13"/>
      <c r="C16" s="13">
        <f>B12 + C12 + C13 + C14 + C15</f>
        <v>0</v>
      </c>
      <c r="D16" s="2"/>
    </row>
    <row r="17" spans="1:4">
      <c r="A17" s="7" t="s">
        <v>14</v>
      </c>
      <c r="B17" s="12"/>
      <c r="C17" s="12"/>
      <c r="D17" s="2"/>
    </row>
    <row r="18" spans="1:4">
      <c r="A18" s="6" t="s">
        <v>242</v>
      </c>
      <c r="B18" s="13"/>
      <c r="C18" s="13"/>
      <c r="D18" s="2"/>
    </row>
    <row r="19" spans="1:4">
      <c r="A19" s="7" t="s">
        <v>243</v>
      </c>
      <c r="B19" s="12"/>
      <c r="C19" s="12">
        <f>C12 * Parametry!B23 / 100</f>
        <v>0</v>
      </c>
      <c r="D19" s="2"/>
    </row>
    <row r="20" spans="1:4">
      <c r="A20" s="7" t="s">
        <v>244</v>
      </c>
      <c r="B20" s="12"/>
      <c r="C20" s="12">
        <f>C12 * Parametry!B24 / 100</f>
        <v>0</v>
      </c>
      <c r="D20" s="2"/>
    </row>
    <row r="21" spans="1:4">
      <c r="A21" s="6" t="s">
        <v>245</v>
      </c>
      <c r="B21" s="13"/>
      <c r="C21" s="13">
        <f>C19 + C20</f>
        <v>0</v>
      </c>
      <c r="D21" s="2"/>
    </row>
    <row r="22" spans="1:4">
      <c r="A22" s="7" t="s">
        <v>246</v>
      </c>
      <c r="B22" s="12"/>
      <c r="C22" s="12">
        <f>Parametry!B25 * Parametry!B28 * (C16 * Parametry!B27)^Parametry!B26</f>
        <v>0</v>
      </c>
      <c r="D22" s="2"/>
    </row>
    <row r="23" spans="1:4">
      <c r="A23" s="7" t="s">
        <v>14</v>
      </c>
      <c r="B23" s="12"/>
      <c r="C23" s="12"/>
      <c r="D23" s="2"/>
    </row>
    <row r="24" spans="1:4">
      <c r="A24" s="5" t="s">
        <v>247</v>
      </c>
      <c r="B24" s="11"/>
      <c r="C24" s="11">
        <f>C16 + C21 + C22</f>
        <v>0</v>
      </c>
      <c r="D24" s="2"/>
    </row>
    <row r="25" spans="1:4">
      <c r="A25" s="7" t="s">
        <v>14</v>
      </c>
      <c r="B25" s="12"/>
      <c r="C25" s="12"/>
      <c r="D25" s="2"/>
    </row>
    <row r="26" spans="1:4">
      <c r="A26" s="7" t="s">
        <v>248</v>
      </c>
      <c r="B26" s="12"/>
      <c r="C26" s="12">
        <f>C24 * Parametry!B29 / 100</f>
        <v>0</v>
      </c>
      <c r="D26" s="2"/>
    </row>
    <row r="27" spans="1:4">
      <c r="A27" s="7" t="s">
        <v>248</v>
      </c>
      <c r="B27" s="12"/>
      <c r="C27" s="12">
        <f>C24 * Parametry!B30 / 100</f>
        <v>0</v>
      </c>
      <c r="D27" s="2"/>
    </row>
    <row r="28" spans="1:4">
      <c r="A28" s="6" t="s">
        <v>249</v>
      </c>
      <c r="B28" s="15" t="s">
        <v>56</v>
      </c>
      <c r="C28" s="15" t="s">
        <v>58</v>
      </c>
      <c r="D28" s="2"/>
    </row>
    <row r="29" spans="1:4">
      <c r="A29" s="7" t="s">
        <v>62</v>
      </c>
      <c r="B29" s="12">
        <f>(Rozpočet!F4)</f>
        <v>0</v>
      </c>
      <c r="C29" s="12">
        <f>(Rozpočet!H4)</f>
        <v>0</v>
      </c>
      <c r="D29" s="2"/>
    </row>
    <row r="30" spans="1:4">
      <c r="A30" s="7" t="s">
        <v>67</v>
      </c>
      <c r="B30" s="12">
        <f>(Rozpočet!F13)</f>
        <v>0</v>
      </c>
      <c r="C30" s="12">
        <f>(Rozpočet!H13)</f>
        <v>0</v>
      </c>
      <c r="D30" s="2"/>
    </row>
    <row r="31" spans="1:4">
      <c r="A31" s="7" t="s">
        <v>83</v>
      </c>
      <c r="B31" s="12">
        <f>(Rozpočet!F16)</f>
        <v>0</v>
      </c>
      <c r="C31" s="12">
        <f>(Rozpočet!H16)</f>
        <v>0</v>
      </c>
      <c r="D31" s="2"/>
    </row>
    <row r="32" spans="1:4">
      <c r="A32" s="7" t="s">
        <v>87</v>
      </c>
      <c r="B32" s="12">
        <f>(Rozpočet!F21)</f>
        <v>0</v>
      </c>
      <c r="C32" s="12">
        <f>(Rozpočet!H21)</f>
        <v>0</v>
      </c>
      <c r="D32" s="2"/>
    </row>
    <row r="33" spans="1:4">
      <c r="A33" s="7" t="s">
        <v>94</v>
      </c>
      <c r="B33" s="12">
        <f>(Rozpočet!F92)</f>
        <v>0</v>
      </c>
      <c r="C33" s="12">
        <f>(Rozpočet!H92)</f>
        <v>0</v>
      </c>
      <c r="D33" s="2"/>
    </row>
    <row r="34" spans="1:4">
      <c r="A34" s="7" t="s">
        <v>250</v>
      </c>
      <c r="B34" s="12">
        <f>(Rozpočet!F70)</f>
        <v>0</v>
      </c>
      <c r="C34" s="12">
        <f>(Rozpočet!H70)</f>
        <v>0</v>
      </c>
      <c r="D34" s="2"/>
    </row>
    <row r="35" spans="1:4">
      <c r="A35" s="7" t="s">
        <v>251</v>
      </c>
      <c r="B35" s="12">
        <f>(Rozpočet!F79)</f>
        <v>0</v>
      </c>
      <c r="C35" s="12">
        <f>(Rozpočet!H79)</f>
        <v>0</v>
      </c>
      <c r="D35" s="2"/>
    </row>
    <row r="36" spans="1:4">
      <c r="A36" s="7" t="s">
        <v>252</v>
      </c>
      <c r="B36" s="12">
        <f>(Rozpočet!F90)</f>
        <v>0</v>
      </c>
      <c r="C36" s="12">
        <f>(Rozpočet!H90)</f>
        <v>0</v>
      </c>
      <c r="D36" s="2"/>
    </row>
    <row r="37" spans="1:4">
      <c r="A37" s="7" t="s">
        <v>14</v>
      </c>
      <c r="B37" s="12"/>
      <c r="C37" s="12"/>
      <c r="D37" s="2"/>
    </row>
  </sheetData>
  <pageMargins left="0.70866141732283472" right="0.70866141732283472" top="0.78740157480314965" bottom="0.78740157480314965" header="0.31496062992125984" footer="0.31496062992125984"/>
  <pageSetup paperSize="9" firstPageNumber="2" orientation="portrait" useFirstPageNumber="1" r:id="rId1"/>
  <headerFooter>
    <oddHeader>&amp;CE04 - výkaz výměr</oddHeader>
    <oddFooter>&amp;C&amp;P&amp;R11/2022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DDA9F0-B395-4523-B64E-46D65405500C}">
  <dimension ref="A1:M93"/>
  <sheetViews>
    <sheetView tabSelected="1" zoomScaleNormal="100" workbookViewId="0">
      <pane ySplit="1" topLeftCell="A15" activePane="bottomLeft" state="frozen"/>
      <selection pane="bottomLeft" activeCell="D29" sqref="D29"/>
    </sheetView>
  </sheetViews>
  <sheetFormatPr defaultRowHeight="14.4"/>
  <cols>
    <col min="1" max="1" width="5.77734375" style="1" bestFit="1" customWidth="1"/>
    <col min="2" max="2" width="53.109375" style="19" customWidth="1"/>
    <col min="3" max="3" width="3.44140625" style="1" bestFit="1" customWidth="1"/>
    <col min="4" max="4" width="5.6640625" style="3" bestFit="1" customWidth="1"/>
    <col min="5" max="5" width="8.6640625" style="3" customWidth="1"/>
    <col min="6" max="6" width="12" style="3" bestFit="1" customWidth="1"/>
    <col min="7" max="7" width="7.88671875" style="3" bestFit="1" customWidth="1"/>
    <col min="8" max="8" width="11.6640625" style="3" bestFit="1" customWidth="1"/>
    <col min="9" max="9" width="8.6640625" style="3" customWidth="1"/>
    <col min="10" max="10" width="11" style="3" bestFit="1" customWidth="1"/>
    <col min="13" max="13" width="10" hidden="1" customWidth="1"/>
  </cols>
  <sheetData>
    <row r="1" spans="1:13">
      <c r="A1" s="4" t="s">
        <v>53</v>
      </c>
      <c r="B1" s="9" t="s">
        <v>0</v>
      </c>
      <c r="C1" s="4" t="s">
        <v>54</v>
      </c>
      <c r="D1" s="10" t="s">
        <v>55</v>
      </c>
      <c r="E1" s="10" t="s">
        <v>56</v>
      </c>
      <c r="F1" s="10" t="s">
        <v>57</v>
      </c>
      <c r="G1" s="10" t="s">
        <v>58</v>
      </c>
      <c r="H1" s="10" t="s">
        <v>59</v>
      </c>
      <c r="I1" s="10" t="s">
        <v>60</v>
      </c>
      <c r="J1" s="10" t="s">
        <v>61</v>
      </c>
      <c r="K1" s="2"/>
      <c r="L1" s="2"/>
      <c r="M1">
        <f>Parametry!B33/100*F24+Parametry!B33/100*F28+Parametry!B34/100*F32+Parametry!B33/100*F33+Parametry!B34/100*F34+Parametry!B33/100*F35+Parametry!B34/100*F36+Parametry!B33/100*F37+Parametry!B34/100*F38+Parametry!B34/100*F39+Parametry!B34/100*F40+Parametry!B33/100*F41+Parametry!B33/100*F42+Parametry!B33/100*F43+Parametry!B33/100*F44+Parametry!B33/100*F45+Parametry!B33/100*F46+Parametry!B33/100*F47+Parametry!B33/100*F48+Parametry!B33/100*F49+Parametry!B34/100*F50+Parametry!B34/100*F51+Parametry!B34/100*F52</f>
        <v>0</v>
      </c>
    </row>
    <row r="2" spans="1:13">
      <c r="A2" s="5" t="s">
        <v>14</v>
      </c>
      <c r="B2" s="16" t="s">
        <v>62</v>
      </c>
      <c r="C2" s="5" t="s">
        <v>14</v>
      </c>
      <c r="D2" s="11"/>
      <c r="E2" s="11"/>
      <c r="F2" s="11"/>
      <c r="G2" s="11"/>
      <c r="H2" s="11"/>
      <c r="I2" s="11"/>
      <c r="J2" s="11"/>
      <c r="K2" s="2"/>
      <c r="L2" s="2"/>
      <c r="M2">
        <f>M1+Parametry!B33/100*F53+Parametry!B33/100*F54+Parametry!B33/100*F55+Parametry!B33/100*F56+Parametry!B33/100*F57+Parametry!B33/100*F58+Parametry!B33/100*F59+Parametry!B33/100*F60+Parametry!B33/100*F61+Parametry!B34/100*F62+Parametry!B34/100*F63+Parametry!B34/100*F64+Parametry!B33/100*F65+Parametry!B33/100*F66+Parametry!B33/100*F67+Parametry!B33/100*F68+Parametry!B33/100*F69+Parametry!B33/100*F72+Parametry!B33/100*F73+Parametry!B33/100*F74+Parametry!B33/100*F75+Parametry!B33/100*F76+Parametry!B33/100*F77</f>
        <v>0</v>
      </c>
    </row>
    <row r="3" spans="1:13">
      <c r="A3" s="7" t="s">
        <v>63</v>
      </c>
      <c r="B3" s="17" t="s">
        <v>64</v>
      </c>
      <c r="C3" s="7" t="s">
        <v>65</v>
      </c>
      <c r="D3" s="12">
        <v>1</v>
      </c>
      <c r="E3" s="12"/>
      <c r="F3" s="12">
        <f>D3*E3</f>
        <v>0</v>
      </c>
      <c r="G3" s="12"/>
      <c r="H3" s="12">
        <f>D3*G3</f>
        <v>0</v>
      </c>
      <c r="I3" s="12">
        <f>E3+G3</f>
        <v>0</v>
      </c>
      <c r="J3" s="12">
        <f>F3+H3</f>
        <v>0</v>
      </c>
      <c r="K3" s="2"/>
      <c r="L3" s="2"/>
    </row>
    <row r="4" spans="1:13">
      <c r="A4" s="5" t="s">
        <v>14</v>
      </c>
      <c r="B4" s="16" t="s">
        <v>66</v>
      </c>
      <c r="C4" s="5" t="s">
        <v>14</v>
      </c>
      <c r="D4" s="11"/>
      <c r="E4" s="11"/>
      <c r="F4" s="11">
        <f>SUM(F3:F3)</f>
        <v>0</v>
      </c>
      <c r="G4" s="11"/>
      <c r="H4" s="11">
        <f>SUM(H3:H3)</f>
        <v>0</v>
      </c>
      <c r="I4" s="11"/>
      <c r="J4" s="11">
        <f>SUM(J3:J3)</f>
        <v>0</v>
      </c>
      <c r="K4" s="2"/>
      <c r="L4" s="2"/>
    </row>
    <row r="5" spans="1:13">
      <c r="A5" s="5" t="s">
        <v>14</v>
      </c>
      <c r="B5" s="16" t="s">
        <v>67</v>
      </c>
      <c r="C5" s="5" t="s">
        <v>14</v>
      </c>
      <c r="D5" s="11"/>
      <c r="E5" s="11"/>
      <c r="F5" s="11"/>
      <c r="G5" s="11"/>
      <c r="H5" s="11"/>
      <c r="I5" s="11"/>
      <c r="J5" s="11"/>
      <c r="K5" s="2"/>
      <c r="L5" s="2"/>
    </row>
    <row r="6" spans="1:13">
      <c r="A6" s="7" t="s">
        <v>68</v>
      </c>
      <c r="B6" s="17" t="s">
        <v>69</v>
      </c>
      <c r="C6" s="7" t="s">
        <v>65</v>
      </c>
      <c r="D6" s="12">
        <v>1</v>
      </c>
      <c r="E6" s="12"/>
      <c r="F6" s="12">
        <f t="shared" ref="F6:F12" si="0">D6*E6</f>
        <v>0</v>
      </c>
      <c r="G6" s="12"/>
      <c r="H6" s="12">
        <f t="shared" ref="H6:H12" si="1">D6*G6</f>
        <v>0</v>
      </c>
      <c r="I6" s="12">
        <f t="shared" ref="I6:J12" si="2">E6+G6</f>
        <v>0</v>
      </c>
      <c r="J6" s="12">
        <f t="shared" si="2"/>
        <v>0</v>
      </c>
      <c r="K6" s="2"/>
      <c r="L6" s="2"/>
    </row>
    <row r="7" spans="1:13" ht="24">
      <c r="A7" s="7" t="s">
        <v>70</v>
      </c>
      <c r="B7" s="17" t="s">
        <v>71</v>
      </c>
      <c r="C7" s="7" t="s">
        <v>65</v>
      </c>
      <c r="D7" s="12">
        <v>1</v>
      </c>
      <c r="E7" s="12"/>
      <c r="F7" s="12">
        <f t="shared" si="0"/>
        <v>0</v>
      </c>
      <c r="G7" s="12"/>
      <c r="H7" s="12">
        <f t="shared" si="1"/>
        <v>0</v>
      </c>
      <c r="I7" s="12">
        <f t="shared" si="2"/>
        <v>0</v>
      </c>
      <c r="J7" s="12">
        <f t="shared" si="2"/>
        <v>0</v>
      </c>
      <c r="K7" s="2"/>
      <c r="L7" s="2"/>
    </row>
    <row r="8" spans="1:13" ht="24">
      <c r="A8" s="7" t="s">
        <v>72</v>
      </c>
      <c r="B8" s="17" t="s">
        <v>73</v>
      </c>
      <c r="C8" s="7" t="s">
        <v>65</v>
      </c>
      <c r="D8" s="12">
        <v>1</v>
      </c>
      <c r="E8" s="12"/>
      <c r="F8" s="12">
        <f t="shared" si="0"/>
        <v>0</v>
      </c>
      <c r="G8" s="12"/>
      <c r="H8" s="12">
        <f t="shared" si="1"/>
        <v>0</v>
      </c>
      <c r="I8" s="12">
        <f t="shared" si="2"/>
        <v>0</v>
      </c>
      <c r="J8" s="12">
        <f t="shared" si="2"/>
        <v>0</v>
      </c>
      <c r="K8" s="2"/>
      <c r="L8" s="2"/>
    </row>
    <row r="9" spans="1:13" ht="24">
      <c r="A9" s="7" t="s">
        <v>74</v>
      </c>
      <c r="B9" s="17" t="s">
        <v>75</v>
      </c>
      <c r="C9" s="7" t="s">
        <v>65</v>
      </c>
      <c r="D9" s="12">
        <v>6</v>
      </c>
      <c r="E9" s="12"/>
      <c r="F9" s="12">
        <f t="shared" si="0"/>
        <v>0</v>
      </c>
      <c r="G9" s="12"/>
      <c r="H9" s="12">
        <f t="shared" si="1"/>
        <v>0</v>
      </c>
      <c r="I9" s="12">
        <f t="shared" si="2"/>
        <v>0</v>
      </c>
      <c r="J9" s="12">
        <f t="shared" si="2"/>
        <v>0</v>
      </c>
      <c r="K9" s="2"/>
      <c r="L9" s="2"/>
    </row>
    <row r="10" spans="1:13">
      <c r="A10" s="7" t="s">
        <v>76</v>
      </c>
      <c r="B10" s="17" t="s">
        <v>77</v>
      </c>
      <c r="C10" s="7" t="s">
        <v>65</v>
      </c>
      <c r="D10" s="12">
        <v>1</v>
      </c>
      <c r="E10" s="12"/>
      <c r="F10" s="12">
        <f t="shared" si="0"/>
        <v>0</v>
      </c>
      <c r="G10" s="12"/>
      <c r="H10" s="12">
        <f t="shared" si="1"/>
        <v>0</v>
      </c>
      <c r="I10" s="12">
        <f t="shared" si="2"/>
        <v>0</v>
      </c>
      <c r="J10" s="12">
        <f t="shared" si="2"/>
        <v>0</v>
      </c>
      <c r="K10" s="2"/>
      <c r="L10" s="2"/>
    </row>
    <row r="11" spans="1:13">
      <c r="A11" s="7" t="s">
        <v>78</v>
      </c>
      <c r="B11" s="17" t="s">
        <v>79</v>
      </c>
      <c r="C11" s="7" t="s">
        <v>65</v>
      </c>
      <c r="D11" s="12">
        <v>0.5</v>
      </c>
      <c r="E11" s="12"/>
      <c r="F11" s="12">
        <f t="shared" si="0"/>
        <v>0</v>
      </c>
      <c r="G11" s="12"/>
      <c r="H11" s="12">
        <f t="shared" si="1"/>
        <v>0</v>
      </c>
      <c r="I11" s="12">
        <f t="shared" si="2"/>
        <v>0</v>
      </c>
      <c r="J11" s="12">
        <f t="shared" si="2"/>
        <v>0</v>
      </c>
      <c r="K11" s="2"/>
      <c r="L11" s="2"/>
    </row>
    <row r="12" spans="1:13">
      <c r="A12" s="7" t="s">
        <v>80</v>
      </c>
      <c r="B12" s="17" t="s">
        <v>81</v>
      </c>
      <c r="C12" s="7" t="s">
        <v>65</v>
      </c>
      <c r="D12" s="12">
        <v>1</v>
      </c>
      <c r="E12" s="12"/>
      <c r="F12" s="12">
        <f t="shared" si="0"/>
        <v>0</v>
      </c>
      <c r="G12" s="12"/>
      <c r="H12" s="12">
        <f t="shared" si="1"/>
        <v>0</v>
      </c>
      <c r="I12" s="12">
        <f t="shared" si="2"/>
        <v>0</v>
      </c>
      <c r="J12" s="12">
        <f t="shared" si="2"/>
        <v>0</v>
      </c>
      <c r="K12" s="2"/>
      <c r="L12" s="2"/>
    </row>
    <row r="13" spans="1:13">
      <c r="A13" s="5" t="s">
        <v>14</v>
      </c>
      <c r="B13" s="16" t="s">
        <v>82</v>
      </c>
      <c r="C13" s="5" t="s">
        <v>14</v>
      </c>
      <c r="D13" s="11"/>
      <c r="E13" s="11"/>
      <c r="F13" s="11">
        <f>SUM(F6:F12)</f>
        <v>0</v>
      </c>
      <c r="G13" s="11"/>
      <c r="H13" s="11">
        <f>SUM(H6:H12)</f>
        <v>0</v>
      </c>
      <c r="I13" s="11"/>
      <c r="J13" s="11">
        <f>SUM(J6:J12)</f>
        <v>0</v>
      </c>
      <c r="K13" s="2"/>
      <c r="L13" s="2"/>
    </row>
    <row r="14" spans="1:13">
      <c r="A14" s="5" t="s">
        <v>14</v>
      </c>
      <c r="B14" s="16" t="s">
        <v>83</v>
      </c>
      <c r="C14" s="5" t="s">
        <v>14</v>
      </c>
      <c r="D14" s="11"/>
      <c r="E14" s="11"/>
      <c r="F14" s="11"/>
      <c r="G14" s="11"/>
      <c r="H14" s="11"/>
      <c r="I14" s="11"/>
      <c r="J14" s="11"/>
      <c r="K14" s="2"/>
      <c r="L14" s="2"/>
    </row>
    <row r="15" spans="1:13" ht="46.8">
      <c r="A15" s="7" t="s">
        <v>84</v>
      </c>
      <c r="B15" s="17" t="s">
        <v>85</v>
      </c>
      <c r="C15" s="7" t="s">
        <v>65</v>
      </c>
      <c r="D15" s="12">
        <v>1</v>
      </c>
      <c r="E15" s="12"/>
      <c r="F15" s="12">
        <f>D15*E15</f>
        <v>0</v>
      </c>
      <c r="G15" s="12"/>
      <c r="H15" s="12">
        <f>D15*G15</f>
        <v>0</v>
      </c>
      <c r="I15" s="12">
        <f>E15+G15</f>
        <v>0</v>
      </c>
      <c r="J15" s="12">
        <f>F15+H15</f>
        <v>0</v>
      </c>
      <c r="K15" s="2"/>
      <c r="L15" s="2"/>
    </row>
    <row r="16" spans="1:13">
      <c r="A16" s="5" t="s">
        <v>14</v>
      </c>
      <c r="B16" s="16" t="s">
        <v>86</v>
      </c>
      <c r="C16" s="5" t="s">
        <v>14</v>
      </c>
      <c r="D16" s="11"/>
      <c r="E16" s="11"/>
      <c r="F16" s="11">
        <f>SUM(F15:F15)</f>
        <v>0</v>
      </c>
      <c r="G16" s="11"/>
      <c r="H16" s="11">
        <f>SUM(H15:H15)</f>
        <v>0</v>
      </c>
      <c r="I16" s="11"/>
      <c r="J16" s="11">
        <f>SUM(J15:J15)</f>
        <v>0</v>
      </c>
      <c r="K16" s="2"/>
      <c r="L16" s="2"/>
    </row>
    <row r="17" spans="1:12">
      <c r="A17" s="5" t="s">
        <v>14</v>
      </c>
      <c r="B17" s="16" t="s">
        <v>87</v>
      </c>
      <c r="C17" s="5" t="s">
        <v>14</v>
      </c>
      <c r="D17" s="11"/>
      <c r="E17" s="11"/>
      <c r="F17" s="11"/>
      <c r="G17" s="11"/>
      <c r="H17" s="11"/>
      <c r="I17" s="11"/>
      <c r="J17" s="11"/>
      <c r="K17" s="2"/>
      <c r="L17" s="2"/>
    </row>
    <row r="18" spans="1:12">
      <c r="A18" s="7" t="s">
        <v>88</v>
      </c>
      <c r="B18" s="17" t="s">
        <v>89</v>
      </c>
      <c r="C18" s="7" t="s">
        <v>65</v>
      </c>
      <c r="D18" s="12">
        <v>1</v>
      </c>
      <c r="E18" s="12">
        <f>J4</f>
        <v>0</v>
      </c>
      <c r="F18" s="12">
        <f>D18*E18</f>
        <v>0</v>
      </c>
      <c r="G18" s="12">
        <v>0</v>
      </c>
      <c r="H18" s="12">
        <f>D18*G18</f>
        <v>0</v>
      </c>
      <c r="I18" s="12">
        <f t="shared" ref="I18:J20" si="3">E18+G18</f>
        <v>0</v>
      </c>
      <c r="J18" s="12">
        <f t="shared" si="3"/>
        <v>0</v>
      </c>
      <c r="K18" s="2"/>
      <c r="L18" s="2"/>
    </row>
    <row r="19" spans="1:12">
      <c r="A19" s="7" t="s">
        <v>90</v>
      </c>
      <c r="B19" s="17" t="s">
        <v>91</v>
      </c>
      <c r="C19" s="7" t="s">
        <v>65</v>
      </c>
      <c r="D19" s="12">
        <v>1</v>
      </c>
      <c r="E19" s="12">
        <f>J13</f>
        <v>0</v>
      </c>
      <c r="F19" s="12">
        <f>D19*E19</f>
        <v>0</v>
      </c>
      <c r="G19" s="12">
        <v>0</v>
      </c>
      <c r="H19" s="12">
        <f>D19*G19</f>
        <v>0</v>
      </c>
      <c r="I19" s="12">
        <f t="shared" si="3"/>
        <v>0</v>
      </c>
      <c r="J19" s="12">
        <f t="shared" si="3"/>
        <v>0</v>
      </c>
      <c r="K19" s="2"/>
      <c r="L19" s="2"/>
    </row>
    <row r="20" spans="1:12">
      <c r="A20" s="7" t="s">
        <v>92</v>
      </c>
      <c r="B20" s="17" t="s">
        <v>83</v>
      </c>
      <c r="C20" s="7" t="s">
        <v>65</v>
      </c>
      <c r="D20" s="12">
        <v>1</v>
      </c>
      <c r="E20" s="12">
        <f>J16</f>
        <v>0</v>
      </c>
      <c r="F20" s="12">
        <f>D20*E20</f>
        <v>0</v>
      </c>
      <c r="G20" s="12">
        <v>0</v>
      </c>
      <c r="H20" s="12">
        <f>D20*G20</f>
        <v>0</v>
      </c>
      <c r="I20" s="12">
        <f t="shared" si="3"/>
        <v>0</v>
      </c>
      <c r="J20" s="12">
        <f t="shared" si="3"/>
        <v>0</v>
      </c>
      <c r="K20" s="2"/>
      <c r="L20" s="2"/>
    </row>
    <row r="21" spans="1:12">
      <c r="A21" s="5" t="s">
        <v>14</v>
      </c>
      <c r="B21" s="16" t="s">
        <v>93</v>
      </c>
      <c r="C21" s="5" t="s">
        <v>14</v>
      </c>
      <c r="D21" s="11"/>
      <c r="E21" s="11"/>
      <c r="F21" s="11">
        <f>SUM(F18:F20)</f>
        <v>0</v>
      </c>
      <c r="G21" s="11"/>
      <c r="H21" s="11">
        <f>SUM(H18:H20)</f>
        <v>0</v>
      </c>
      <c r="I21" s="11"/>
      <c r="J21" s="11">
        <f>SUM(J18:J20)</f>
        <v>0</v>
      </c>
      <c r="K21" s="2"/>
      <c r="L21" s="2"/>
    </row>
    <row r="22" spans="1:12">
      <c r="A22" s="5" t="s">
        <v>14</v>
      </c>
      <c r="B22" s="16" t="s">
        <v>94</v>
      </c>
      <c r="C22" s="5" t="s">
        <v>14</v>
      </c>
      <c r="D22" s="11"/>
      <c r="E22" s="11"/>
      <c r="F22" s="11"/>
      <c r="G22" s="11"/>
      <c r="H22" s="11"/>
      <c r="I22" s="11"/>
      <c r="J22" s="11"/>
      <c r="K22" s="2"/>
      <c r="L22" s="2"/>
    </row>
    <row r="23" spans="1:12">
      <c r="A23" s="6" t="s">
        <v>14</v>
      </c>
      <c r="B23" s="18" t="s">
        <v>95</v>
      </c>
      <c r="C23" s="6" t="s">
        <v>14</v>
      </c>
      <c r="D23" s="13"/>
      <c r="E23" s="13"/>
      <c r="F23" s="13"/>
      <c r="G23" s="13"/>
      <c r="H23" s="13"/>
      <c r="I23" s="13"/>
      <c r="J23" s="13"/>
      <c r="K23" s="2"/>
      <c r="L23" s="2"/>
    </row>
    <row r="24" spans="1:12">
      <c r="A24" s="7" t="s">
        <v>96</v>
      </c>
      <c r="B24" s="17" t="s">
        <v>97</v>
      </c>
      <c r="C24" s="7" t="s">
        <v>65</v>
      </c>
      <c r="D24" s="12">
        <v>1</v>
      </c>
      <c r="E24" s="12"/>
      <c r="F24" s="12">
        <f t="shared" ref="F24:F69" si="4">D24*E24</f>
        <v>0</v>
      </c>
      <c r="G24" s="12"/>
      <c r="H24" s="12">
        <f t="shared" ref="H24:H69" si="5">D24*G24</f>
        <v>0</v>
      </c>
      <c r="I24" s="12">
        <f t="shared" ref="I24:I69" si="6">E24+G24</f>
        <v>0</v>
      </c>
      <c r="J24" s="12">
        <f t="shared" ref="J24:J69" si="7">F24+H24</f>
        <v>0</v>
      </c>
      <c r="K24" s="2"/>
      <c r="L24" s="2"/>
    </row>
    <row r="25" spans="1:12" ht="24">
      <c r="A25" s="7" t="s">
        <v>98</v>
      </c>
      <c r="B25" s="17" t="s">
        <v>99</v>
      </c>
      <c r="C25" s="7" t="s">
        <v>65</v>
      </c>
      <c r="D25" s="12">
        <v>10</v>
      </c>
      <c r="E25" s="12"/>
      <c r="F25" s="12">
        <f t="shared" si="4"/>
        <v>0</v>
      </c>
      <c r="G25" s="12"/>
      <c r="H25" s="12">
        <f t="shared" si="5"/>
        <v>0</v>
      </c>
      <c r="I25" s="12">
        <f t="shared" si="6"/>
        <v>0</v>
      </c>
      <c r="J25" s="12">
        <f t="shared" si="7"/>
        <v>0</v>
      </c>
      <c r="K25" s="2"/>
      <c r="L25" s="2"/>
    </row>
    <row r="26" spans="1:12" ht="24">
      <c r="A26" s="7" t="s">
        <v>49</v>
      </c>
      <c r="B26" s="17" t="s">
        <v>100</v>
      </c>
      <c r="C26" s="7" t="s">
        <v>65</v>
      </c>
      <c r="D26" s="12">
        <v>1</v>
      </c>
      <c r="E26" s="12"/>
      <c r="F26" s="12">
        <f t="shared" si="4"/>
        <v>0</v>
      </c>
      <c r="G26" s="12"/>
      <c r="H26" s="12">
        <f t="shared" si="5"/>
        <v>0</v>
      </c>
      <c r="I26" s="12">
        <f t="shared" si="6"/>
        <v>0</v>
      </c>
      <c r="J26" s="12">
        <f t="shared" si="7"/>
        <v>0</v>
      </c>
      <c r="K26" s="2"/>
      <c r="L26" s="2"/>
    </row>
    <row r="27" spans="1:12" ht="24">
      <c r="A27" s="7" t="s">
        <v>101</v>
      </c>
      <c r="B27" s="17" t="s">
        <v>102</v>
      </c>
      <c r="C27" s="7" t="s">
        <v>65</v>
      </c>
      <c r="D27" s="12">
        <v>1</v>
      </c>
      <c r="E27" s="12"/>
      <c r="F27" s="12">
        <f t="shared" si="4"/>
        <v>0</v>
      </c>
      <c r="G27" s="12"/>
      <c r="H27" s="12">
        <f t="shared" si="5"/>
        <v>0</v>
      </c>
      <c r="I27" s="12">
        <f t="shared" si="6"/>
        <v>0</v>
      </c>
      <c r="J27" s="12">
        <f t="shared" si="7"/>
        <v>0</v>
      </c>
      <c r="K27" s="2"/>
      <c r="L27" s="2"/>
    </row>
    <row r="28" spans="1:12" ht="35.4">
      <c r="A28" s="7" t="s">
        <v>103</v>
      </c>
      <c r="B28" s="17" t="s">
        <v>254</v>
      </c>
      <c r="C28" s="7" t="s">
        <v>65</v>
      </c>
      <c r="D28" s="12">
        <v>6</v>
      </c>
      <c r="E28" s="12"/>
      <c r="F28" s="12">
        <f t="shared" si="4"/>
        <v>0</v>
      </c>
      <c r="G28" s="12"/>
      <c r="H28" s="12">
        <f t="shared" si="5"/>
        <v>0</v>
      </c>
      <c r="I28" s="12">
        <f t="shared" si="6"/>
        <v>0</v>
      </c>
      <c r="J28" s="12">
        <f t="shared" si="7"/>
        <v>0</v>
      </c>
      <c r="K28" s="2"/>
      <c r="L28" s="2"/>
    </row>
    <row r="29" spans="1:12" ht="24">
      <c r="A29" s="7" t="s">
        <v>104</v>
      </c>
      <c r="B29" s="17" t="s">
        <v>106</v>
      </c>
      <c r="C29" s="7" t="s">
        <v>65</v>
      </c>
      <c r="D29" s="12">
        <v>1</v>
      </c>
      <c r="E29" s="12"/>
      <c r="F29" s="12">
        <f t="shared" si="4"/>
        <v>0</v>
      </c>
      <c r="G29" s="12"/>
      <c r="H29" s="12">
        <f t="shared" si="5"/>
        <v>0</v>
      </c>
      <c r="I29" s="12">
        <f t="shared" si="6"/>
        <v>0</v>
      </c>
      <c r="J29" s="12">
        <f t="shared" si="7"/>
        <v>0</v>
      </c>
      <c r="K29" s="2"/>
      <c r="L29" s="2"/>
    </row>
    <row r="30" spans="1:12" ht="24">
      <c r="A30" s="7" t="s">
        <v>105</v>
      </c>
      <c r="B30" s="17" t="s">
        <v>108</v>
      </c>
      <c r="C30" s="7" t="s">
        <v>65</v>
      </c>
      <c r="D30" s="12">
        <v>1</v>
      </c>
      <c r="E30" s="12"/>
      <c r="F30" s="12">
        <f t="shared" si="4"/>
        <v>0</v>
      </c>
      <c r="G30" s="12"/>
      <c r="H30" s="12">
        <f t="shared" si="5"/>
        <v>0</v>
      </c>
      <c r="I30" s="12">
        <f t="shared" si="6"/>
        <v>0</v>
      </c>
      <c r="J30" s="12">
        <f t="shared" si="7"/>
        <v>0</v>
      </c>
      <c r="K30" s="2"/>
      <c r="L30" s="2"/>
    </row>
    <row r="31" spans="1:12">
      <c r="A31" s="7" t="s">
        <v>107</v>
      </c>
      <c r="B31" s="17" t="s">
        <v>109</v>
      </c>
      <c r="C31" s="7" t="s">
        <v>65</v>
      </c>
      <c r="D31" s="12">
        <v>1</v>
      </c>
      <c r="E31" s="12"/>
      <c r="F31" s="12">
        <f t="shared" si="4"/>
        <v>0</v>
      </c>
      <c r="G31" s="12"/>
      <c r="H31" s="12">
        <f t="shared" si="5"/>
        <v>0</v>
      </c>
      <c r="I31" s="12">
        <f t="shared" si="6"/>
        <v>0</v>
      </c>
      <c r="J31" s="12">
        <f t="shared" si="7"/>
        <v>0</v>
      </c>
      <c r="K31" s="2"/>
      <c r="L31" s="2"/>
    </row>
    <row r="32" spans="1:12">
      <c r="A32" s="7" t="s">
        <v>47</v>
      </c>
      <c r="B32" s="17" t="s">
        <v>111</v>
      </c>
      <c r="C32" s="7" t="s">
        <v>65</v>
      </c>
      <c r="D32" s="12">
        <v>1</v>
      </c>
      <c r="E32" s="12"/>
      <c r="F32" s="12">
        <f t="shared" si="4"/>
        <v>0</v>
      </c>
      <c r="G32" s="12"/>
      <c r="H32" s="12">
        <f t="shared" si="5"/>
        <v>0</v>
      </c>
      <c r="I32" s="12">
        <f t="shared" si="6"/>
        <v>0</v>
      </c>
      <c r="J32" s="12">
        <f t="shared" si="7"/>
        <v>0</v>
      </c>
      <c r="K32" s="2"/>
      <c r="L32" s="2"/>
    </row>
    <row r="33" spans="1:12">
      <c r="A33" s="7" t="s">
        <v>110</v>
      </c>
      <c r="B33" s="17" t="s">
        <v>113</v>
      </c>
      <c r="C33" s="7" t="s">
        <v>65</v>
      </c>
      <c r="D33" s="12">
        <v>1</v>
      </c>
      <c r="E33" s="12"/>
      <c r="F33" s="12">
        <f t="shared" si="4"/>
        <v>0</v>
      </c>
      <c r="G33" s="12"/>
      <c r="H33" s="12">
        <f t="shared" si="5"/>
        <v>0</v>
      </c>
      <c r="I33" s="12">
        <f t="shared" si="6"/>
        <v>0</v>
      </c>
      <c r="J33" s="12">
        <f t="shared" si="7"/>
        <v>0</v>
      </c>
      <c r="K33" s="2"/>
      <c r="L33" s="2"/>
    </row>
    <row r="34" spans="1:12">
      <c r="A34" s="7" t="s">
        <v>112</v>
      </c>
      <c r="B34" s="17" t="s">
        <v>115</v>
      </c>
      <c r="C34" s="7" t="s">
        <v>65</v>
      </c>
      <c r="D34" s="12">
        <v>1</v>
      </c>
      <c r="E34" s="12"/>
      <c r="F34" s="12">
        <f t="shared" si="4"/>
        <v>0</v>
      </c>
      <c r="G34" s="12"/>
      <c r="H34" s="12">
        <f t="shared" si="5"/>
        <v>0</v>
      </c>
      <c r="I34" s="12">
        <f t="shared" si="6"/>
        <v>0</v>
      </c>
      <c r="J34" s="12">
        <f t="shared" si="7"/>
        <v>0</v>
      </c>
      <c r="K34" s="2"/>
      <c r="L34" s="2"/>
    </row>
    <row r="35" spans="1:12">
      <c r="A35" s="7" t="s">
        <v>114</v>
      </c>
      <c r="B35" s="17" t="s">
        <v>255</v>
      </c>
      <c r="C35" s="7" t="s">
        <v>65</v>
      </c>
      <c r="D35" s="12">
        <v>1</v>
      </c>
      <c r="E35" s="12"/>
      <c r="F35" s="12">
        <f t="shared" si="4"/>
        <v>0</v>
      </c>
      <c r="G35" s="12"/>
      <c r="H35" s="12">
        <f t="shared" si="5"/>
        <v>0</v>
      </c>
      <c r="I35" s="12">
        <f t="shared" si="6"/>
        <v>0</v>
      </c>
      <c r="J35" s="12">
        <f t="shared" si="7"/>
        <v>0</v>
      </c>
      <c r="K35" s="2"/>
      <c r="L35" s="2"/>
    </row>
    <row r="36" spans="1:12" ht="24">
      <c r="A36" s="7" t="s">
        <v>116</v>
      </c>
      <c r="B36" s="17" t="s">
        <v>118</v>
      </c>
      <c r="C36" s="7" t="s">
        <v>65</v>
      </c>
      <c r="D36" s="12">
        <v>6</v>
      </c>
      <c r="E36" s="12"/>
      <c r="F36" s="12">
        <f t="shared" si="4"/>
        <v>0</v>
      </c>
      <c r="G36" s="12"/>
      <c r="H36" s="12">
        <f t="shared" si="5"/>
        <v>0</v>
      </c>
      <c r="I36" s="12">
        <f t="shared" si="6"/>
        <v>0</v>
      </c>
      <c r="J36" s="12">
        <f t="shared" si="7"/>
        <v>0</v>
      </c>
      <c r="K36" s="2"/>
      <c r="L36" s="2"/>
    </row>
    <row r="37" spans="1:12" ht="24">
      <c r="A37" s="7" t="s">
        <v>117</v>
      </c>
      <c r="B37" s="17" t="s">
        <v>120</v>
      </c>
      <c r="C37" s="7" t="s">
        <v>65</v>
      </c>
      <c r="D37" s="12">
        <v>1</v>
      </c>
      <c r="E37" s="12"/>
      <c r="F37" s="12">
        <f t="shared" si="4"/>
        <v>0</v>
      </c>
      <c r="G37" s="12"/>
      <c r="H37" s="12">
        <f t="shared" si="5"/>
        <v>0</v>
      </c>
      <c r="I37" s="12">
        <f t="shared" si="6"/>
        <v>0</v>
      </c>
      <c r="J37" s="12">
        <f t="shared" si="7"/>
        <v>0</v>
      </c>
      <c r="K37" s="2"/>
      <c r="L37" s="2"/>
    </row>
    <row r="38" spans="1:12">
      <c r="A38" s="7" t="s">
        <v>119</v>
      </c>
      <c r="B38" s="17" t="s">
        <v>122</v>
      </c>
      <c r="C38" s="7" t="s">
        <v>65</v>
      </c>
      <c r="D38" s="12">
        <v>4</v>
      </c>
      <c r="E38" s="12"/>
      <c r="F38" s="12">
        <f t="shared" si="4"/>
        <v>0</v>
      </c>
      <c r="G38" s="12"/>
      <c r="H38" s="12">
        <f t="shared" si="5"/>
        <v>0</v>
      </c>
      <c r="I38" s="12">
        <f t="shared" si="6"/>
        <v>0</v>
      </c>
      <c r="J38" s="12">
        <f t="shared" si="7"/>
        <v>0</v>
      </c>
      <c r="K38" s="2"/>
      <c r="L38" s="2"/>
    </row>
    <row r="39" spans="1:12">
      <c r="A39" s="7" t="s">
        <v>121</v>
      </c>
      <c r="B39" s="17" t="s">
        <v>124</v>
      </c>
      <c r="C39" s="7" t="s">
        <v>65</v>
      </c>
      <c r="D39" s="12">
        <v>1</v>
      </c>
      <c r="E39" s="12"/>
      <c r="F39" s="12">
        <f t="shared" si="4"/>
        <v>0</v>
      </c>
      <c r="G39" s="12"/>
      <c r="H39" s="12">
        <f t="shared" si="5"/>
        <v>0</v>
      </c>
      <c r="I39" s="12">
        <f t="shared" si="6"/>
        <v>0</v>
      </c>
      <c r="J39" s="12">
        <f t="shared" si="7"/>
        <v>0</v>
      </c>
      <c r="K39" s="2"/>
      <c r="L39" s="2"/>
    </row>
    <row r="40" spans="1:12">
      <c r="A40" s="7" t="s">
        <v>123</v>
      </c>
      <c r="B40" s="17" t="s">
        <v>126</v>
      </c>
      <c r="C40" s="7" t="s">
        <v>65</v>
      </c>
      <c r="D40" s="12">
        <v>1</v>
      </c>
      <c r="E40" s="12"/>
      <c r="F40" s="12">
        <f t="shared" si="4"/>
        <v>0</v>
      </c>
      <c r="G40" s="12"/>
      <c r="H40" s="12">
        <f t="shared" si="5"/>
        <v>0</v>
      </c>
      <c r="I40" s="12">
        <f t="shared" si="6"/>
        <v>0</v>
      </c>
      <c r="J40" s="12">
        <f t="shared" si="7"/>
        <v>0</v>
      </c>
      <c r="K40" s="2"/>
      <c r="L40" s="2"/>
    </row>
    <row r="41" spans="1:12">
      <c r="A41" s="7" t="s">
        <v>125</v>
      </c>
      <c r="B41" s="17" t="s">
        <v>128</v>
      </c>
      <c r="C41" s="7" t="s">
        <v>65</v>
      </c>
      <c r="D41" s="12">
        <v>2</v>
      </c>
      <c r="E41" s="12"/>
      <c r="F41" s="12">
        <f t="shared" si="4"/>
        <v>0</v>
      </c>
      <c r="G41" s="12"/>
      <c r="H41" s="12">
        <f t="shared" si="5"/>
        <v>0</v>
      </c>
      <c r="I41" s="12">
        <f t="shared" si="6"/>
        <v>0</v>
      </c>
      <c r="J41" s="12">
        <f t="shared" si="7"/>
        <v>0</v>
      </c>
      <c r="K41" s="2"/>
      <c r="L41" s="2"/>
    </row>
    <row r="42" spans="1:12" ht="24">
      <c r="A42" s="7" t="s">
        <v>127</v>
      </c>
      <c r="B42" s="17" t="s">
        <v>256</v>
      </c>
      <c r="C42" s="7" t="s">
        <v>65</v>
      </c>
      <c r="D42" s="12">
        <v>3</v>
      </c>
      <c r="E42" s="12"/>
      <c r="F42" s="12">
        <f t="shared" si="4"/>
        <v>0</v>
      </c>
      <c r="G42" s="12"/>
      <c r="H42" s="12">
        <f t="shared" si="5"/>
        <v>0</v>
      </c>
      <c r="I42" s="12">
        <f t="shared" si="6"/>
        <v>0</v>
      </c>
      <c r="J42" s="12">
        <f t="shared" si="7"/>
        <v>0</v>
      </c>
      <c r="K42" s="2"/>
      <c r="L42" s="2"/>
    </row>
    <row r="43" spans="1:12" ht="24">
      <c r="A43" s="7" t="s">
        <v>129</v>
      </c>
      <c r="B43" s="17" t="s">
        <v>131</v>
      </c>
      <c r="C43" s="7" t="s">
        <v>65</v>
      </c>
      <c r="D43" s="12">
        <v>2</v>
      </c>
      <c r="E43" s="12"/>
      <c r="F43" s="12">
        <f t="shared" si="4"/>
        <v>0</v>
      </c>
      <c r="G43" s="12"/>
      <c r="H43" s="12">
        <f t="shared" si="5"/>
        <v>0</v>
      </c>
      <c r="I43" s="12">
        <f t="shared" si="6"/>
        <v>0</v>
      </c>
      <c r="J43" s="12">
        <f t="shared" si="7"/>
        <v>0</v>
      </c>
      <c r="K43" s="2"/>
      <c r="L43" s="2"/>
    </row>
    <row r="44" spans="1:12" ht="24">
      <c r="A44" s="7" t="s">
        <v>130</v>
      </c>
      <c r="B44" s="17" t="s">
        <v>133</v>
      </c>
      <c r="C44" s="7" t="s">
        <v>65</v>
      </c>
      <c r="D44" s="12">
        <v>1</v>
      </c>
      <c r="E44" s="12"/>
      <c r="F44" s="12">
        <f t="shared" si="4"/>
        <v>0</v>
      </c>
      <c r="G44" s="12"/>
      <c r="H44" s="12">
        <f t="shared" si="5"/>
        <v>0</v>
      </c>
      <c r="I44" s="12">
        <f t="shared" si="6"/>
        <v>0</v>
      </c>
      <c r="J44" s="12">
        <f t="shared" si="7"/>
        <v>0</v>
      </c>
      <c r="K44" s="2"/>
      <c r="L44" s="2"/>
    </row>
    <row r="45" spans="1:12">
      <c r="A45" s="7" t="s">
        <v>132</v>
      </c>
      <c r="B45" s="17" t="s">
        <v>135</v>
      </c>
      <c r="C45" s="7" t="s">
        <v>65</v>
      </c>
      <c r="D45" s="12">
        <v>17</v>
      </c>
      <c r="E45" s="12"/>
      <c r="F45" s="12">
        <f t="shared" si="4"/>
        <v>0</v>
      </c>
      <c r="G45" s="12"/>
      <c r="H45" s="12">
        <f t="shared" si="5"/>
        <v>0</v>
      </c>
      <c r="I45" s="12">
        <f t="shared" si="6"/>
        <v>0</v>
      </c>
      <c r="J45" s="12">
        <f t="shared" si="7"/>
        <v>0</v>
      </c>
      <c r="K45" s="2"/>
      <c r="L45" s="2"/>
    </row>
    <row r="46" spans="1:12">
      <c r="A46" s="7" t="s">
        <v>134</v>
      </c>
      <c r="B46" s="17" t="s">
        <v>137</v>
      </c>
      <c r="C46" s="7" t="s">
        <v>65</v>
      </c>
      <c r="D46" s="12">
        <v>5</v>
      </c>
      <c r="E46" s="12"/>
      <c r="F46" s="12">
        <f t="shared" si="4"/>
        <v>0</v>
      </c>
      <c r="G46" s="12"/>
      <c r="H46" s="12">
        <f t="shared" si="5"/>
        <v>0</v>
      </c>
      <c r="I46" s="12">
        <f t="shared" si="6"/>
        <v>0</v>
      </c>
      <c r="J46" s="12">
        <f t="shared" si="7"/>
        <v>0</v>
      </c>
      <c r="K46" s="2"/>
      <c r="L46" s="2"/>
    </row>
    <row r="47" spans="1:12">
      <c r="A47" s="7" t="s">
        <v>136</v>
      </c>
      <c r="B47" s="17" t="s">
        <v>139</v>
      </c>
      <c r="C47" s="7" t="s">
        <v>65</v>
      </c>
      <c r="D47" s="12">
        <v>20</v>
      </c>
      <c r="E47" s="12"/>
      <c r="F47" s="12">
        <f t="shared" si="4"/>
        <v>0</v>
      </c>
      <c r="G47" s="12"/>
      <c r="H47" s="12">
        <f t="shared" si="5"/>
        <v>0</v>
      </c>
      <c r="I47" s="12">
        <f t="shared" si="6"/>
        <v>0</v>
      </c>
      <c r="J47" s="12">
        <f t="shared" si="7"/>
        <v>0</v>
      </c>
      <c r="K47" s="2"/>
      <c r="L47" s="2"/>
    </row>
    <row r="48" spans="1:12">
      <c r="A48" s="7" t="s">
        <v>138</v>
      </c>
      <c r="B48" s="17" t="s">
        <v>141</v>
      </c>
      <c r="C48" s="7" t="s">
        <v>65</v>
      </c>
      <c r="D48" s="12">
        <v>10</v>
      </c>
      <c r="E48" s="12"/>
      <c r="F48" s="12">
        <f t="shared" si="4"/>
        <v>0</v>
      </c>
      <c r="G48" s="12"/>
      <c r="H48" s="12">
        <f t="shared" si="5"/>
        <v>0</v>
      </c>
      <c r="I48" s="12">
        <f t="shared" si="6"/>
        <v>0</v>
      </c>
      <c r="J48" s="12">
        <f t="shared" si="7"/>
        <v>0</v>
      </c>
      <c r="K48" s="2"/>
      <c r="L48" s="2"/>
    </row>
    <row r="49" spans="1:12">
      <c r="A49" s="7" t="s">
        <v>140</v>
      </c>
      <c r="B49" s="17" t="s">
        <v>143</v>
      </c>
      <c r="C49" s="7" t="s">
        <v>65</v>
      </c>
      <c r="D49" s="12">
        <v>4</v>
      </c>
      <c r="E49" s="12"/>
      <c r="F49" s="12">
        <f t="shared" si="4"/>
        <v>0</v>
      </c>
      <c r="G49" s="12"/>
      <c r="H49" s="12">
        <f t="shared" si="5"/>
        <v>0</v>
      </c>
      <c r="I49" s="12">
        <f t="shared" si="6"/>
        <v>0</v>
      </c>
      <c r="J49" s="12">
        <f t="shared" si="7"/>
        <v>0</v>
      </c>
      <c r="K49" s="2"/>
      <c r="L49" s="2"/>
    </row>
    <row r="50" spans="1:12">
      <c r="A50" s="7" t="s">
        <v>142</v>
      </c>
      <c r="B50" s="17" t="s">
        <v>145</v>
      </c>
      <c r="C50" s="7" t="s">
        <v>65</v>
      </c>
      <c r="D50" s="12">
        <v>1</v>
      </c>
      <c r="E50" s="12"/>
      <c r="F50" s="12">
        <f t="shared" si="4"/>
        <v>0</v>
      </c>
      <c r="G50" s="12"/>
      <c r="H50" s="12">
        <f t="shared" si="5"/>
        <v>0</v>
      </c>
      <c r="I50" s="12">
        <f t="shared" si="6"/>
        <v>0</v>
      </c>
      <c r="J50" s="12">
        <f t="shared" si="7"/>
        <v>0</v>
      </c>
      <c r="K50" s="2"/>
      <c r="L50" s="2"/>
    </row>
    <row r="51" spans="1:12">
      <c r="A51" s="7" t="s">
        <v>144</v>
      </c>
      <c r="B51" s="17" t="s">
        <v>147</v>
      </c>
      <c r="C51" s="7" t="s">
        <v>65</v>
      </c>
      <c r="D51" s="12">
        <v>1</v>
      </c>
      <c r="E51" s="12"/>
      <c r="F51" s="12">
        <f t="shared" si="4"/>
        <v>0</v>
      </c>
      <c r="G51" s="12"/>
      <c r="H51" s="12">
        <f t="shared" si="5"/>
        <v>0</v>
      </c>
      <c r="I51" s="12">
        <f t="shared" si="6"/>
        <v>0</v>
      </c>
      <c r="J51" s="12">
        <f t="shared" si="7"/>
        <v>0</v>
      </c>
      <c r="K51" s="2"/>
      <c r="L51" s="2"/>
    </row>
    <row r="52" spans="1:12">
      <c r="A52" s="7" t="s">
        <v>146</v>
      </c>
      <c r="B52" s="17" t="s">
        <v>149</v>
      </c>
      <c r="C52" s="7" t="s">
        <v>65</v>
      </c>
      <c r="D52" s="12">
        <v>1</v>
      </c>
      <c r="E52" s="12"/>
      <c r="F52" s="12">
        <f t="shared" si="4"/>
        <v>0</v>
      </c>
      <c r="G52" s="12"/>
      <c r="H52" s="12">
        <f t="shared" si="5"/>
        <v>0</v>
      </c>
      <c r="I52" s="12">
        <f t="shared" si="6"/>
        <v>0</v>
      </c>
      <c r="J52" s="12">
        <f t="shared" si="7"/>
        <v>0</v>
      </c>
      <c r="K52" s="2"/>
      <c r="L52" s="2"/>
    </row>
    <row r="53" spans="1:12">
      <c r="A53" s="7" t="s">
        <v>148</v>
      </c>
      <c r="B53" s="17" t="s">
        <v>151</v>
      </c>
      <c r="C53" s="7" t="s">
        <v>152</v>
      </c>
      <c r="D53" s="12">
        <v>3</v>
      </c>
      <c r="E53" s="12"/>
      <c r="F53" s="12">
        <f t="shared" si="4"/>
        <v>0</v>
      </c>
      <c r="G53" s="12"/>
      <c r="H53" s="12">
        <f t="shared" si="5"/>
        <v>0</v>
      </c>
      <c r="I53" s="12">
        <f t="shared" si="6"/>
        <v>0</v>
      </c>
      <c r="J53" s="12">
        <f t="shared" si="7"/>
        <v>0</v>
      </c>
      <c r="K53" s="2"/>
      <c r="L53" s="2"/>
    </row>
    <row r="54" spans="1:12">
      <c r="A54" s="7" t="s">
        <v>150</v>
      </c>
      <c r="B54" s="17" t="s">
        <v>154</v>
      </c>
      <c r="C54" s="7" t="s">
        <v>152</v>
      </c>
      <c r="D54" s="12">
        <v>2</v>
      </c>
      <c r="E54" s="12"/>
      <c r="F54" s="12">
        <f t="shared" si="4"/>
        <v>0</v>
      </c>
      <c r="G54" s="12"/>
      <c r="H54" s="12">
        <f t="shared" si="5"/>
        <v>0</v>
      </c>
      <c r="I54" s="12">
        <f t="shared" si="6"/>
        <v>0</v>
      </c>
      <c r="J54" s="12">
        <f t="shared" si="7"/>
        <v>0</v>
      </c>
      <c r="K54" s="2"/>
      <c r="L54" s="2"/>
    </row>
    <row r="55" spans="1:12" ht="24">
      <c r="A55" s="7" t="s">
        <v>153</v>
      </c>
      <c r="B55" s="17" t="s">
        <v>156</v>
      </c>
      <c r="C55" s="7" t="s">
        <v>152</v>
      </c>
      <c r="D55" s="12">
        <v>70</v>
      </c>
      <c r="E55" s="12"/>
      <c r="F55" s="12">
        <f t="shared" si="4"/>
        <v>0</v>
      </c>
      <c r="G55" s="12"/>
      <c r="H55" s="12">
        <f t="shared" si="5"/>
        <v>0</v>
      </c>
      <c r="I55" s="12">
        <f t="shared" si="6"/>
        <v>0</v>
      </c>
      <c r="J55" s="12">
        <f t="shared" si="7"/>
        <v>0</v>
      </c>
      <c r="K55" s="2"/>
      <c r="L55" s="2"/>
    </row>
    <row r="56" spans="1:12">
      <c r="A56" s="7" t="s">
        <v>155</v>
      </c>
      <c r="B56" s="17" t="s">
        <v>158</v>
      </c>
      <c r="C56" s="7" t="s">
        <v>152</v>
      </c>
      <c r="D56" s="12">
        <v>160</v>
      </c>
      <c r="E56" s="12"/>
      <c r="F56" s="12">
        <f t="shared" si="4"/>
        <v>0</v>
      </c>
      <c r="G56" s="12"/>
      <c r="H56" s="12">
        <f t="shared" si="5"/>
        <v>0</v>
      </c>
      <c r="I56" s="12">
        <f t="shared" si="6"/>
        <v>0</v>
      </c>
      <c r="J56" s="12">
        <f t="shared" si="7"/>
        <v>0</v>
      </c>
      <c r="K56" s="2"/>
      <c r="L56" s="2"/>
    </row>
    <row r="57" spans="1:12">
      <c r="A57" s="7" t="s">
        <v>157</v>
      </c>
      <c r="B57" s="17" t="s">
        <v>160</v>
      </c>
      <c r="C57" s="7" t="s">
        <v>152</v>
      </c>
      <c r="D57" s="12">
        <v>100</v>
      </c>
      <c r="E57" s="12"/>
      <c r="F57" s="12">
        <f t="shared" si="4"/>
        <v>0</v>
      </c>
      <c r="G57" s="12"/>
      <c r="H57" s="12">
        <f t="shared" si="5"/>
        <v>0</v>
      </c>
      <c r="I57" s="12">
        <f t="shared" si="6"/>
        <v>0</v>
      </c>
      <c r="J57" s="12">
        <f t="shared" si="7"/>
        <v>0</v>
      </c>
      <c r="K57" s="2"/>
      <c r="L57" s="2"/>
    </row>
    <row r="58" spans="1:12">
      <c r="A58" s="7" t="s">
        <v>159</v>
      </c>
      <c r="B58" s="17" t="s">
        <v>162</v>
      </c>
      <c r="C58" s="7" t="s">
        <v>152</v>
      </c>
      <c r="D58" s="12">
        <v>2</v>
      </c>
      <c r="E58" s="12"/>
      <c r="F58" s="12">
        <f t="shared" si="4"/>
        <v>0</v>
      </c>
      <c r="G58" s="12"/>
      <c r="H58" s="12">
        <f t="shared" si="5"/>
        <v>0</v>
      </c>
      <c r="I58" s="12">
        <f t="shared" si="6"/>
        <v>0</v>
      </c>
      <c r="J58" s="12">
        <f t="shared" si="7"/>
        <v>0</v>
      </c>
      <c r="K58" s="2"/>
      <c r="L58" s="2"/>
    </row>
    <row r="59" spans="1:12">
      <c r="A59" s="7" t="s">
        <v>161</v>
      </c>
      <c r="B59" s="17" t="s">
        <v>257</v>
      </c>
      <c r="C59" s="7" t="s">
        <v>152</v>
      </c>
      <c r="D59" s="12">
        <v>10</v>
      </c>
      <c r="E59" s="12"/>
      <c r="F59" s="12">
        <f t="shared" si="4"/>
        <v>0</v>
      </c>
      <c r="G59" s="12"/>
      <c r="H59" s="12">
        <f t="shared" si="5"/>
        <v>0</v>
      </c>
      <c r="I59" s="12">
        <f t="shared" si="6"/>
        <v>0</v>
      </c>
      <c r="J59" s="12">
        <f t="shared" si="7"/>
        <v>0</v>
      </c>
      <c r="K59" s="2"/>
      <c r="L59" s="2"/>
    </row>
    <row r="60" spans="1:12">
      <c r="A60" s="7" t="s">
        <v>163</v>
      </c>
      <c r="B60" s="17" t="s">
        <v>165</v>
      </c>
      <c r="C60" s="7" t="s">
        <v>152</v>
      </c>
      <c r="D60" s="12">
        <v>30</v>
      </c>
      <c r="E60" s="12"/>
      <c r="F60" s="12">
        <f t="shared" si="4"/>
        <v>0</v>
      </c>
      <c r="G60" s="12"/>
      <c r="H60" s="12">
        <f t="shared" si="5"/>
        <v>0</v>
      </c>
      <c r="I60" s="12">
        <f t="shared" si="6"/>
        <v>0</v>
      </c>
      <c r="J60" s="12">
        <f t="shared" si="7"/>
        <v>0</v>
      </c>
      <c r="K60" s="2"/>
      <c r="L60" s="2"/>
    </row>
    <row r="61" spans="1:12">
      <c r="A61" s="7" t="s">
        <v>164</v>
      </c>
      <c r="B61" s="17" t="s">
        <v>167</v>
      </c>
      <c r="C61" s="7" t="s">
        <v>65</v>
      </c>
      <c r="D61" s="12">
        <v>20</v>
      </c>
      <c r="E61" s="12"/>
      <c r="F61" s="12">
        <f t="shared" si="4"/>
        <v>0</v>
      </c>
      <c r="G61" s="12"/>
      <c r="H61" s="12">
        <f t="shared" si="5"/>
        <v>0</v>
      </c>
      <c r="I61" s="12">
        <f t="shared" si="6"/>
        <v>0</v>
      </c>
      <c r="J61" s="12">
        <f t="shared" si="7"/>
        <v>0</v>
      </c>
      <c r="K61" s="2"/>
      <c r="L61" s="2"/>
    </row>
    <row r="62" spans="1:12">
      <c r="A62" s="7" t="s">
        <v>166</v>
      </c>
      <c r="B62" s="17" t="s">
        <v>169</v>
      </c>
      <c r="C62" s="7" t="s">
        <v>65</v>
      </c>
      <c r="D62" s="12">
        <v>7</v>
      </c>
      <c r="E62" s="12"/>
      <c r="F62" s="12">
        <f t="shared" si="4"/>
        <v>0</v>
      </c>
      <c r="G62" s="12"/>
      <c r="H62" s="12">
        <f t="shared" si="5"/>
        <v>0</v>
      </c>
      <c r="I62" s="12">
        <f t="shared" si="6"/>
        <v>0</v>
      </c>
      <c r="J62" s="12">
        <f t="shared" si="7"/>
        <v>0</v>
      </c>
      <c r="K62" s="2"/>
      <c r="L62" s="2"/>
    </row>
    <row r="63" spans="1:12">
      <c r="A63" s="7" t="s">
        <v>168</v>
      </c>
      <c r="B63" s="17" t="s">
        <v>171</v>
      </c>
      <c r="C63" s="7" t="s">
        <v>65</v>
      </c>
      <c r="D63" s="12">
        <v>2</v>
      </c>
      <c r="E63" s="12"/>
      <c r="F63" s="12">
        <f t="shared" si="4"/>
        <v>0</v>
      </c>
      <c r="G63" s="12"/>
      <c r="H63" s="12">
        <f t="shared" si="5"/>
        <v>0</v>
      </c>
      <c r="I63" s="12">
        <f t="shared" si="6"/>
        <v>0</v>
      </c>
      <c r="J63" s="12">
        <f t="shared" si="7"/>
        <v>0</v>
      </c>
      <c r="K63" s="2"/>
      <c r="L63" s="2"/>
    </row>
    <row r="64" spans="1:12">
      <c r="A64" s="7" t="s">
        <v>170</v>
      </c>
      <c r="B64" s="17" t="s">
        <v>173</v>
      </c>
      <c r="C64" s="7" t="s">
        <v>65</v>
      </c>
      <c r="D64" s="12">
        <v>2</v>
      </c>
      <c r="E64" s="12"/>
      <c r="F64" s="12">
        <f t="shared" si="4"/>
        <v>0</v>
      </c>
      <c r="G64" s="12"/>
      <c r="H64" s="12">
        <f t="shared" si="5"/>
        <v>0</v>
      </c>
      <c r="I64" s="12">
        <f t="shared" si="6"/>
        <v>0</v>
      </c>
      <c r="J64" s="12">
        <f t="shared" si="7"/>
        <v>0</v>
      </c>
      <c r="K64" s="2"/>
      <c r="L64" s="2"/>
    </row>
    <row r="65" spans="1:12">
      <c r="A65" s="7" t="s">
        <v>172</v>
      </c>
      <c r="B65" s="17" t="s">
        <v>175</v>
      </c>
      <c r="C65" s="7" t="s">
        <v>152</v>
      </c>
      <c r="D65" s="12">
        <v>2</v>
      </c>
      <c r="E65" s="12"/>
      <c r="F65" s="12">
        <f t="shared" si="4"/>
        <v>0</v>
      </c>
      <c r="G65" s="12"/>
      <c r="H65" s="12">
        <f t="shared" si="5"/>
        <v>0</v>
      </c>
      <c r="I65" s="12">
        <f t="shared" si="6"/>
        <v>0</v>
      </c>
      <c r="J65" s="12">
        <f t="shared" si="7"/>
        <v>0</v>
      </c>
      <c r="K65" s="2"/>
      <c r="L65" s="2"/>
    </row>
    <row r="66" spans="1:12">
      <c r="A66" s="7" t="s">
        <v>174</v>
      </c>
      <c r="B66" s="17" t="s">
        <v>177</v>
      </c>
      <c r="C66" s="7" t="s">
        <v>65</v>
      </c>
      <c r="D66" s="12">
        <v>2</v>
      </c>
      <c r="E66" s="12"/>
      <c r="F66" s="12">
        <f t="shared" si="4"/>
        <v>0</v>
      </c>
      <c r="G66" s="12"/>
      <c r="H66" s="12">
        <f t="shared" si="5"/>
        <v>0</v>
      </c>
      <c r="I66" s="12">
        <f t="shared" si="6"/>
        <v>0</v>
      </c>
      <c r="J66" s="12">
        <f t="shared" si="7"/>
        <v>0</v>
      </c>
      <c r="K66" s="2"/>
      <c r="L66" s="2"/>
    </row>
    <row r="67" spans="1:12">
      <c r="A67" s="7" t="s">
        <v>176</v>
      </c>
      <c r="B67" s="17" t="s">
        <v>179</v>
      </c>
      <c r="C67" s="7" t="s">
        <v>65</v>
      </c>
      <c r="D67" s="12">
        <v>2</v>
      </c>
      <c r="E67" s="12"/>
      <c r="F67" s="12">
        <f t="shared" si="4"/>
        <v>0</v>
      </c>
      <c r="G67" s="12"/>
      <c r="H67" s="12">
        <f t="shared" si="5"/>
        <v>0</v>
      </c>
      <c r="I67" s="12">
        <f t="shared" si="6"/>
        <v>0</v>
      </c>
      <c r="J67" s="12">
        <f t="shared" si="7"/>
        <v>0</v>
      </c>
      <c r="K67" s="2"/>
      <c r="L67" s="2"/>
    </row>
    <row r="68" spans="1:12">
      <c r="A68" s="7" t="s">
        <v>178</v>
      </c>
      <c r="B68" s="17" t="s">
        <v>181</v>
      </c>
      <c r="C68" s="7" t="s">
        <v>65</v>
      </c>
      <c r="D68" s="12">
        <v>2</v>
      </c>
      <c r="E68" s="12"/>
      <c r="F68" s="12">
        <f t="shared" si="4"/>
        <v>0</v>
      </c>
      <c r="G68" s="12"/>
      <c r="H68" s="12">
        <f t="shared" si="5"/>
        <v>0</v>
      </c>
      <c r="I68" s="12">
        <f t="shared" si="6"/>
        <v>0</v>
      </c>
      <c r="J68" s="12">
        <f t="shared" si="7"/>
        <v>0</v>
      </c>
      <c r="K68" s="2"/>
      <c r="L68" s="2"/>
    </row>
    <row r="69" spans="1:12">
      <c r="A69" s="7" t="s">
        <v>180</v>
      </c>
      <c r="B69" s="17" t="s">
        <v>183</v>
      </c>
      <c r="C69" s="7" t="s">
        <v>65</v>
      </c>
      <c r="D69" s="12">
        <v>2</v>
      </c>
      <c r="E69" s="12"/>
      <c r="F69" s="12">
        <f t="shared" si="4"/>
        <v>0</v>
      </c>
      <c r="G69" s="12"/>
      <c r="H69" s="12">
        <f t="shared" si="5"/>
        <v>0</v>
      </c>
      <c r="I69" s="12">
        <f t="shared" si="6"/>
        <v>0</v>
      </c>
      <c r="J69" s="12">
        <f t="shared" si="7"/>
        <v>0</v>
      </c>
      <c r="K69" s="2"/>
      <c r="L69" s="2"/>
    </row>
    <row r="70" spans="1:12">
      <c r="A70" s="6" t="s">
        <v>14</v>
      </c>
      <c r="B70" s="18" t="s">
        <v>184</v>
      </c>
      <c r="C70" s="6" t="s">
        <v>14</v>
      </c>
      <c r="D70" s="13"/>
      <c r="E70" s="13"/>
      <c r="F70" s="13">
        <f>SUM(F24:F69)</f>
        <v>0</v>
      </c>
      <c r="G70" s="13"/>
      <c r="H70" s="13">
        <f>SUM(H24:H69)</f>
        <v>0</v>
      </c>
      <c r="I70" s="13"/>
      <c r="J70" s="13">
        <f>SUM(J24:J69)</f>
        <v>0</v>
      </c>
      <c r="K70" s="2"/>
      <c r="L70" s="2"/>
    </row>
    <row r="71" spans="1:12">
      <c r="A71" s="6" t="s">
        <v>14</v>
      </c>
      <c r="B71" s="18" t="s">
        <v>185</v>
      </c>
      <c r="C71" s="6" t="s">
        <v>14</v>
      </c>
      <c r="D71" s="13"/>
      <c r="E71" s="13"/>
      <c r="F71" s="13"/>
      <c r="G71" s="13"/>
      <c r="H71" s="13"/>
      <c r="I71" s="13"/>
      <c r="J71" s="13"/>
      <c r="K71" s="2"/>
      <c r="L71" s="2"/>
    </row>
    <row r="72" spans="1:12">
      <c r="A72" s="7" t="s">
        <v>182</v>
      </c>
      <c r="B72" s="17" t="s">
        <v>187</v>
      </c>
      <c r="C72" s="7" t="s">
        <v>65</v>
      </c>
      <c r="D72" s="12">
        <v>17</v>
      </c>
      <c r="E72" s="12"/>
      <c r="F72" s="12">
        <f t="shared" ref="F72:F78" si="8">D72*E72</f>
        <v>0</v>
      </c>
      <c r="G72" s="12"/>
      <c r="H72" s="12">
        <f t="shared" ref="H72:H78" si="9">D72*G72</f>
        <v>0</v>
      </c>
      <c r="I72" s="12">
        <f t="shared" ref="I72:J78" si="10">E72+G72</f>
        <v>0</v>
      </c>
      <c r="J72" s="12">
        <f t="shared" si="10"/>
        <v>0</v>
      </c>
      <c r="K72" s="2"/>
      <c r="L72" s="2"/>
    </row>
    <row r="73" spans="1:12">
      <c r="A73" s="7" t="s">
        <v>186</v>
      </c>
      <c r="B73" s="17" t="s">
        <v>189</v>
      </c>
      <c r="C73" s="7" t="s">
        <v>65</v>
      </c>
      <c r="D73" s="12">
        <v>1</v>
      </c>
      <c r="E73" s="12"/>
      <c r="F73" s="12">
        <f t="shared" si="8"/>
        <v>0</v>
      </c>
      <c r="G73" s="12"/>
      <c r="H73" s="12">
        <f t="shared" si="9"/>
        <v>0</v>
      </c>
      <c r="I73" s="12">
        <f t="shared" si="10"/>
        <v>0</v>
      </c>
      <c r="J73" s="12">
        <f t="shared" si="10"/>
        <v>0</v>
      </c>
      <c r="K73" s="2"/>
      <c r="L73" s="2"/>
    </row>
    <row r="74" spans="1:12" ht="24">
      <c r="A74" s="7" t="s">
        <v>188</v>
      </c>
      <c r="B74" s="17" t="s">
        <v>191</v>
      </c>
      <c r="C74" s="7" t="s">
        <v>65</v>
      </c>
      <c r="D74" s="12">
        <v>2</v>
      </c>
      <c r="E74" s="12"/>
      <c r="F74" s="12">
        <f t="shared" si="8"/>
        <v>0</v>
      </c>
      <c r="G74" s="12"/>
      <c r="H74" s="12">
        <f t="shared" si="9"/>
        <v>0</v>
      </c>
      <c r="I74" s="12">
        <f t="shared" si="10"/>
        <v>0</v>
      </c>
      <c r="J74" s="12">
        <f t="shared" si="10"/>
        <v>0</v>
      </c>
      <c r="K74" s="2"/>
      <c r="L74" s="2"/>
    </row>
    <row r="75" spans="1:12">
      <c r="A75" s="7" t="s">
        <v>190</v>
      </c>
      <c r="B75" s="17" t="s">
        <v>193</v>
      </c>
      <c r="C75" s="7" t="s">
        <v>152</v>
      </c>
      <c r="D75" s="12">
        <v>40</v>
      </c>
      <c r="E75" s="12"/>
      <c r="F75" s="12">
        <f t="shared" si="8"/>
        <v>0</v>
      </c>
      <c r="G75" s="12"/>
      <c r="H75" s="12">
        <f t="shared" si="9"/>
        <v>0</v>
      </c>
      <c r="I75" s="12">
        <f t="shared" si="10"/>
        <v>0</v>
      </c>
      <c r="J75" s="12">
        <f t="shared" si="10"/>
        <v>0</v>
      </c>
      <c r="K75" s="2"/>
      <c r="L75" s="2"/>
    </row>
    <row r="76" spans="1:12">
      <c r="A76" s="7" t="s">
        <v>192</v>
      </c>
      <c r="B76" s="17" t="s">
        <v>195</v>
      </c>
      <c r="C76" s="7" t="s">
        <v>152</v>
      </c>
      <c r="D76" s="12">
        <v>10</v>
      </c>
      <c r="E76" s="12"/>
      <c r="F76" s="12">
        <f t="shared" si="8"/>
        <v>0</v>
      </c>
      <c r="G76" s="12"/>
      <c r="H76" s="12">
        <f t="shared" si="9"/>
        <v>0</v>
      </c>
      <c r="I76" s="12">
        <f t="shared" si="10"/>
        <v>0</v>
      </c>
      <c r="J76" s="12">
        <f t="shared" si="10"/>
        <v>0</v>
      </c>
      <c r="K76" s="2"/>
      <c r="L76" s="2"/>
    </row>
    <row r="77" spans="1:12">
      <c r="A77" s="7" t="s">
        <v>194</v>
      </c>
      <c r="B77" s="17" t="s">
        <v>197</v>
      </c>
      <c r="C77" s="7" t="s">
        <v>152</v>
      </c>
      <c r="D77" s="12">
        <v>5</v>
      </c>
      <c r="E77" s="12"/>
      <c r="F77" s="12">
        <f t="shared" si="8"/>
        <v>0</v>
      </c>
      <c r="G77" s="12"/>
      <c r="H77" s="12">
        <f t="shared" si="9"/>
        <v>0</v>
      </c>
      <c r="I77" s="12">
        <f t="shared" si="10"/>
        <v>0</v>
      </c>
      <c r="J77" s="12">
        <f t="shared" si="10"/>
        <v>0</v>
      </c>
      <c r="K77" s="2"/>
      <c r="L77" s="2"/>
    </row>
    <row r="78" spans="1:12">
      <c r="A78" s="7" t="s">
        <v>196</v>
      </c>
      <c r="B78" s="17" t="s">
        <v>199</v>
      </c>
      <c r="C78" s="7" t="s">
        <v>200</v>
      </c>
      <c r="D78" s="12">
        <v>5</v>
      </c>
      <c r="E78" s="12"/>
      <c r="F78" s="12">
        <f t="shared" si="8"/>
        <v>0</v>
      </c>
      <c r="G78" s="12"/>
      <c r="H78" s="12">
        <f t="shared" si="9"/>
        <v>0</v>
      </c>
      <c r="I78" s="12">
        <f t="shared" si="10"/>
        <v>0</v>
      </c>
      <c r="J78" s="12">
        <f t="shared" si="10"/>
        <v>0</v>
      </c>
      <c r="K78" s="2"/>
      <c r="L78" s="2"/>
    </row>
    <row r="79" spans="1:12">
      <c r="A79" s="6" t="s">
        <v>14</v>
      </c>
      <c r="B79" s="18" t="s">
        <v>201</v>
      </c>
      <c r="C79" s="6" t="s">
        <v>14</v>
      </c>
      <c r="D79" s="13"/>
      <c r="E79" s="13"/>
      <c r="F79" s="13">
        <f>SUM(F72:F78)</f>
        <v>0</v>
      </c>
      <c r="G79" s="13"/>
      <c r="H79" s="13">
        <f>SUM(H72:H78)</f>
        <v>0</v>
      </c>
      <c r="I79" s="13"/>
      <c r="J79" s="13">
        <f>SUM(J72:J78)</f>
        <v>0</v>
      </c>
      <c r="K79" s="2"/>
      <c r="L79" s="2"/>
    </row>
    <row r="80" spans="1:12">
      <c r="A80" s="6" t="s">
        <v>14</v>
      </c>
      <c r="B80" s="18" t="s">
        <v>202</v>
      </c>
      <c r="C80" s="6" t="s">
        <v>14</v>
      </c>
      <c r="D80" s="13"/>
      <c r="E80" s="13"/>
      <c r="F80" s="13"/>
      <c r="G80" s="13"/>
      <c r="H80" s="13"/>
      <c r="I80" s="13"/>
      <c r="J80" s="13"/>
      <c r="K80" s="2"/>
      <c r="L80" s="2"/>
    </row>
    <row r="81" spans="1:12">
      <c r="A81" s="7" t="s">
        <v>198</v>
      </c>
      <c r="B81" s="17" t="s">
        <v>204</v>
      </c>
      <c r="C81" s="7" t="s">
        <v>205</v>
      </c>
      <c r="D81" s="12">
        <v>2</v>
      </c>
      <c r="E81" s="12"/>
      <c r="F81" s="12">
        <f t="shared" ref="F81:F89" si="11">D81*E81</f>
        <v>0</v>
      </c>
      <c r="G81" s="12"/>
      <c r="H81" s="12">
        <f t="shared" ref="H81:H89" si="12">D81*G81</f>
        <v>0</v>
      </c>
      <c r="I81" s="12">
        <f t="shared" ref="I81:I89" si="13">E81+G81</f>
        <v>0</v>
      </c>
      <c r="J81" s="12">
        <f t="shared" ref="J81:J89" si="14">F81+H81</f>
        <v>0</v>
      </c>
      <c r="K81" s="2"/>
      <c r="L81" s="2"/>
    </row>
    <row r="82" spans="1:12">
      <c r="A82" s="7" t="s">
        <v>203</v>
      </c>
      <c r="B82" s="17" t="s">
        <v>207</v>
      </c>
      <c r="C82" s="7" t="s">
        <v>205</v>
      </c>
      <c r="D82" s="12">
        <v>1</v>
      </c>
      <c r="E82" s="12"/>
      <c r="F82" s="12">
        <f t="shared" si="11"/>
        <v>0</v>
      </c>
      <c r="G82" s="12"/>
      <c r="H82" s="12">
        <f t="shared" si="12"/>
        <v>0</v>
      </c>
      <c r="I82" s="12">
        <f t="shared" si="13"/>
        <v>0</v>
      </c>
      <c r="J82" s="12">
        <f t="shared" si="14"/>
        <v>0</v>
      </c>
      <c r="K82" s="2"/>
      <c r="L82" s="2"/>
    </row>
    <row r="83" spans="1:12">
      <c r="A83" s="7" t="s">
        <v>206</v>
      </c>
      <c r="B83" s="17" t="s">
        <v>209</v>
      </c>
      <c r="C83" s="7" t="s">
        <v>205</v>
      </c>
      <c r="D83" s="12">
        <v>2</v>
      </c>
      <c r="E83" s="12"/>
      <c r="F83" s="12">
        <f t="shared" si="11"/>
        <v>0</v>
      </c>
      <c r="G83" s="12"/>
      <c r="H83" s="12">
        <f t="shared" si="12"/>
        <v>0</v>
      </c>
      <c r="I83" s="12">
        <f t="shared" si="13"/>
        <v>0</v>
      </c>
      <c r="J83" s="12">
        <f t="shared" si="14"/>
        <v>0</v>
      </c>
      <c r="K83" s="2"/>
      <c r="L83" s="2"/>
    </row>
    <row r="84" spans="1:12">
      <c r="A84" s="7" t="s">
        <v>208</v>
      </c>
      <c r="B84" s="17" t="s">
        <v>211</v>
      </c>
      <c r="C84" s="7" t="s">
        <v>205</v>
      </c>
      <c r="D84" s="12">
        <v>6</v>
      </c>
      <c r="E84" s="12"/>
      <c r="F84" s="12">
        <f t="shared" si="11"/>
        <v>0</v>
      </c>
      <c r="G84" s="12"/>
      <c r="H84" s="12">
        <f t="shared" si="12"/>
        <v>0</v>
      </c>
      <c r="I84" s="12">
        <f t="shared" si="13"/>
        <v>0</v>
      </c>
      <c r="J84" s="12">
        <f t="shared" si="14"/>
        <v>0</v>
      </c>
      <c r="K84" s="2"/>
      <c r="L84" s="2"/>
    </row>
    <row r="85" spans="1:12">
      <c r="A85" s="7" t="s">
        <v>210</v>
      </c>
      <c r="B85" s="17" t="s">
        <v>213</v>
      </c>
      <c r="C85" s="7" t="s">
        <v>205</v>
      </c>
      <c r="D85" s="12">
        <v>2</v>
      </c>
      <c r="E85" s="12"/>
      <c r="F85" s="12">
        <f t="shared" si="11"/>
        <v>0</v>
      </c>
      <c r="G85" s="12"/>
      <c r="H85" s="12">
        <f t="shared" si="12"/>
        <v>0</v>
      </c>
      <c r="I85" s="12">
        <f t="shared" si="13"/>
        <v>0</v>
      </c>
      <c r="J85" s="12">
        <f t="shared" si="14"/>
        <v>0</v>
      </c>
      <c r="K85" s="2"/>
      <c r="L85" s="2"/>
    </row>
    <row r="86" spans="1:12">
      <c r="A86" s="7" t="s">
        <v>212</v>
      </c>
      <c r="B86" s="17" t="s">
        <v>215</v>
      </c>
      <c r="C86" s="7" t="s">
        <v>205</v>
      </c>
      <c r="D86" s="12">
        <v>8</v>
      </c>
      <c r="E86" s="12"/>
      <c r="F86" s="12">
        <f t="shared" si="11"/>
        <v>0</v>
      </c>
      <c r="G86" s="12"/>
      <c r="H86" s="12">
        <f t="shared" si="12"/>
        <v>0</v>
      </c>
      <c r="I86" s="12">
        <f t="shared" si="13"/>
        <v>0</v>
      </c>
      <c r="J86" s="12">
        <f t="shared" si="14"/>
        <v>0</v>
      </c>
      <c r="K86" s="2"/>
      <c r="L86" s="2"/>
    </row>
    <row r="87" spans="1:12">
      <c r="A87" s="7" t="s">
        <v>214</v>
      </c>
      <c r="B87" s="17" t="s">
        <v>217</v>
      </c>
      <c r="C87" s="7" t="s">
        <v>205</v>
      </c>
      <c r="D87" s="12">
        <v>6</v>
      </c>
      <c r="E87" s="12"/>
      <c r="F87" s="12">
        <f t="shared" si="11"/>
        <v>0</v>
      </c>
      <c r="G87" s="12"/>
      <c r="H87" s="12">
        <f t="shared" si="12"/>
        <v>0</v>
      </c>
      <c r="I87" s="12">
        <f t="shared" si="13"/>
        <v>0</v>
      </c>
      <c r="J87" s="12">
        <f t="shared" si="14"/>
        <v>0</v>
      </c>
      <c r="K87" s="2"/>
      <c r="L87" s="2"/>
    </row>
    <row r="88" spans="1:12">
      <c r="A88" s="7" t="s">
        <v>216</v>
      </c>
      <c r="B88" s="17" t="s">
        <v>219</v>
      </c>
      <c r="C88" s="7" t="s">
        <v>205</v>
      </c>
      <c r="D88" s="12">
        <v>16</v>
      </c>
      <c r="E88" s="12"/>
      <c r="F88" s="12">
        <f t="shared" si="11"/>
        <v>0</v>
      </c>
      <c r="G88" s="12"/>
      <c r="H88" s="12">
        <f t="shared" si="12"/>
        <v>0</v>
      </c>
      <c r="I88" s="12">
        <f t="shared" si="13"/>
        <v>0</v>
      </c>
      <c r="J88" s="12">
        <f t="shared" si="14"/>
        <v>0</v>
      </c>
      <c r="K88" s="2"/>
      <c r="L88" s="2"/>
    </row>
    <row r="89" spans="1:12" ht="24">
      <c r="A89" s="7" t="s">
        <v>218</v>
      </c>
      <c r="B89" s="17" t="s">
        <v>221</v>
      </c>
      <c r="C89" s="7" t="s">
        <v>65</v>
      </c>
      <c r="D89" s="12">
        <v>1</v>
      </c>
      <c r="E89" s="12"/>
      <c r="F89" s="12">
        <f t="shared" si="11"/>
        <v>0</v>
      </c>
      <c r="G89" s="12"/>
      <c r="H89" s="12">
        <f t="shared" si="12"/>
        <v>0</v>
      </c>
      <c r="I89" s="12">
        <f t="shared" si="13"/>
        <v>0</v>
      </c>
      <c r="J89" s="12">
        <f t="shared" si="14"/>
        <v>0</v>
      </c>
      <c r="K89" s="2"/>
      <c r="L89" s="2"/>
    </row>
    <row r="90" spans="1:12">
      <c r="A90" s="6" t="s">
        <v>14</v>
      </c>
      <c r="B90" s="18" t="s">
        <v>222</v>
      </c>
      <c r="C90" s="6" t="s">
        <v>14</v>
      </c>
      <c r="D90" s="13"/>
      <c r="E90" s="13"/>
      <c r="F90" s="13">
        <f>SUM(F81:F89)</f>
        <v>0</v>
      </c>
      <c r="G90" s="13"/>
      <c r="H90" s="13">
        <f>SUM(H81:H89)</f>
        <v>0</v>
      </c>
      <c r="I90" s="13"/>
      <c r="J90" s="13">
        <f>SUM(J81:J89)</f>
        <v>0</v>
      </c>
      <c r="K90" s="2"/>
      <c r="L90" s="2"/>
    </row>
    <row r="91" spans="1:12">
      <c r="A91" s="7" t="s">
        <v>220</v>
      </c>
      <c r="B91" s="17" t="s">
        <v>223</v>
      </c>
      <c r="C91" s="7" t="s">
        <v>14</v>
      </c>
      <c r="D91" s="12"/>
      <c r="E91" s="12"/>
      <c r="F91" s="12">
        <f>M2+Parametry!B33/100*F78+Parametry!B33/100*F81+Parametry!B33/100*F82+Parametry!B33/100*F83+Parametry!B33/100*F84+Parametry!B33/100*F85+Parametry!B33/100*F86+Parametry!B33/100*F87+Parametry!B33/100*F88+Parametry!B35/100*F89</f>
        <v>0</v>
      </c>
      <c r="G91" s="12"/>
      <c r="H91" s="12"/>
      <c r="I91" s="12">
        <f>E91+G91</f>
        <v>0</v>
      </c>
      <c r="J91" s="12">
        <f>F91+H91</f>
        <v>0</v>
      </c>
      <c r="K91" s="2"/>
      <c r="L91" s="2"/>
    </row>
    <row r="92" spans="1:12">
      <c r="A92" s="5" t="s">
        <v>14</v>
      </c>
      <c r="B92" s="16" t="s">
        <v>224</v>
      </c>
      <c r="C92" s="5" t="s">
        <v>14</v>
      </c>
      <c r="D92" s="11"/>
      <c r="E92" s="11"/>
      <c r="F92" s="11">
        <f>SUM(F23:F69,F72:F78,F81:F89,F91:F91)</f>
        <v>0</v>
      </c>
      <c r="G92" s="11"/>
      <c r="H92" s="11">
        <f>SUM(H23:H69,H72:H78,H81:H89,H91:H91)</f>
        <v>0</v>
      </c>
      <c r="I92" s="11"/>
      <c r="J92" s="11">
        <f>SUM(J23:J69,J72:J78,J81:J89,J91:J91)</f>
        <v>0</v>
      </c>
      <c r="K92" s="2"/>
      <c r="L92" s="2"/>
    </row>
    <row r="93" spans="1:12">
      <c r="A93" s="7" t="s">
        <v>14</v>
      </c>
      <c r="B93" s="17" t="s">
        <v>14</v>
      </c>
      <c r="C93" s="7" t="s">
        <v>14</v>
      </c>
      <c r="D93" s="12"/>
      <c r="E93" s="12"/>
      <c r="F93" s="12"/>
      <c r="G93" s="12"/>
      <c r="H93" s="12"/>
      <c r="I93" s="12">
        <f>E93+G93</f>
        <v>0</v>
      </c>
      <c r="J93" s="12">
        <f>F93+H93</f>
        <v>0</v>
      </c>
      <c r="K93" s="2"/>
      <c r="L93" s="2"/>
    </row>
  </sheetData>
  <pageMargins left="0.70866141732283472" right="0.70866141732283472" top="0.78740157480314965" bottom="0.78740157480314965" header="0.31496062992125984" footer="0.31496062992125984"/>
  <pageSetup paperSize="9" firstPageNumber="3" orientation="landscape" useFirstPageNumber="1" r:id="rId1"/>
  <headerFooter>
    <oddHeader>&amp;CE04 - výkaz výměr</oddHeader>
    <oddFooter>&amp;C&amp;P&amp;R11/2022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Parametry</vt:lpstr>
      <vt:lpstr>Rekapitulace</vt:lpstr>
      <vt:lpstr>Rozpočet</vt:lpstr>
      <vt:lpstr>Rozpočet!Názvy_tisku</vt:lpstr>
      <vt:lpstr>Parametry!Oblast_tisku</vt:lpstr>
      <vt:lpstr>Rekapitulace!Oblast_tisku</vt:lpstr>
      <vt:lpstr>Rozpočet!Oblast_tisku</vt:lpstr>
      <vt:lpstr>Parametry!Print_Area</vt:lpstr>
      <vt:lpstr>Rekapitulace!Print_Area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bsulak</dc:creator>
  <cp:lastModifiedBy>bsulak</cp:lastModifiedBy>
  <cp:lastPrinted>2022-12-07T12:30:07Z</cp:lastPrinted>
  <dcterms:created xsi:type="dcterms:W3CDTF">2022-11-27T18:43:35Z</dcterms:created>
  <dcterms:modified xsi:type="dcterms:W3CDTF">2022-12-07T13:14:49Z</dcterms:modified>
</cp:coreProperties>
</file>